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lux.sharepoint.com/sites/VBTECHNICALDEPARTMENT/Shared Documents/Values/PEB-EPB/"/>
    </mc:Choice>
  </mc:AlternateContent>
  <xr:revisionPtr revIDLastSave="14" documentId="8_{7D5F010B-8604-4E0B-892C-FDAEE9AD46AB}" xr6:coauthVersionLast="47" xr6:coauthVersionMax="47" xr10:uidLastSave="{DAF036C1-EAFE-4080-A918-0408B683CF90}"/>
  <bookViews>
    <workbookView xWindow="-28920" yWindow="-120" windowWidth="29040" windowHeight="15840" firstSheet="7" activeTab="7" xr2:uid="{00000000-000D-0000-FFFF-FFFF00000000}"/>
  </bookViews>
  <sheets>
    <sheet name="VRW 70" sheetId="10" r:id="rId1"/>
    <sheet name="VRW 60R" sheetId="16" r:id="rId2"/>
    <sheet name="VRW 62" sheetId="18" r:id="rId3"/>
    <sheet name="VRW 66" sheetId="17" r:id="rId4"/>
    <sheet name="VRW 69" sheetId="22" r:id="rId5"/>
    <sheet name="VFE VIU" sheetId="19" r:id="rId6"/>
    <sheet name="GDL" sheetId="20" r:id="rId7"/>
    <sheet name="VFRW" sheetId="15" r:id="rId8"/>
    <sheet name="GEL VEA" sheetId="21" r:id="rId9"/>
  </sheets>
  <definedNames>
    <definedName name="_xlnm.Print_Area" localSheetId="6">GDL!$A$1:$T$8</definedName>
    <definedName name="_xlnm.Print_Area" localSheetId="8">'GEL VEA'!$A$1:$T$7</definedName>
    <definedName name="_xlnm.Print_Area" localSheetId="5">'VFE VIU'!$A$1:$T$22</definedName>
    <definedName name="_xlnm.Print_Area" localSheetId="7">VFRW!$A$1:$AF$53</definedName>
    <definedName name="_xlnm.Print_Area" localSheetId="1">'VRW 60R'!$A$1:$T$89</definedName>
    <definedName name="_xlnm.Print_Area" localSheetId="2">'VRW 62'!$A$1:$T$66</definedName>
    <definedName name="_xlnm.Print_Area" localSheetId="3">'VRW 66'!$A$1:$T$89</definedName>
    <definedName name="_xlnm.Print_Area" localSheetId="0">'VRW 70'!$A$1:$T$89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1" l="1"/>
  <c r="J7" i="21"/>
  <c r="J6" i="21"/>
  <c r="J7" i="20"/>
  <c r="J6" i="20"/>
  <c r="J87" i="10" l="1"/>
  <c r="J86" i="10"/>
  <c r="J84" i="10"/>
  <c r="J83" i="10"/>
  <c r="J82" i="10"/>
  <c r="J81" i="10"/>
  <c r="J80" i="10"/>
  <c r="J78" i="10"/>
  <c r="J77" i="10"/>
  <c r="J76" i="10"/>
  <c r="J75" i="10"/>
  <c r="J74" i="10"/>
  <c r="J73" i="10"/>
  <c r="J71" i="10"/>
  <c r="J30" i="10"/>
  <c r="J29" i="10"/>
  <c r="J28" i="10"/>
  <c r="J27" i="10"/>
  <c r="J26" i="10"/>
  <c r="J25" i="10"/>
  <c r="J24" i="10"/>
  <c r="J23" i="10"/>
  <c r="J22" i="10"/>
  <c r="J21" i="10"/>
  <c r="J20" i="10"/>
  <c r="J18" i="10"/>
  <c r="J17" i="10"/>
  <c r="J16" i="10"/>
  <c r="J15" i="10"/>
  <c r="J14" i="10"/>
  <c r="J12" i="10"/>
  <c r="J11" i="10"/>
  <c r="J10" i="10"/>
  <c r="J9" i="10"/>
  <c r="J8" i="10"/>
  <c r="J7" i="10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110" i="16" l="1"/>
  <c r="J104" i="16"/>
  <c r="J95" i="16"/>
</calcChain>
</file>

<file path=xl/sharedStrings.xml><?xml version="1.0" encoding="utf-8"?>
<sst xmlns="http://schemas.openxmlformats.org/spreadsheetml/2006/main" count="5036" uniqueCount="210">
  <si>
    <r>
      <t xml:space="preserve">Fenêtre de toit </t>
    </r>
    <r>
      <rPr>
        <b/>
        <sz val="14"/>
        <color rgb="FFFF0000"/>
        <rFont val="Verdana"/>
        <family val="2"/>
      </rPr>
      <t>à rotation de type GGL</t>
    </r>
    <r>
      <rPr>
        <sz val="14"/>
        <color theme="1"/>
        <rFont val="Verdana"/>
        <family val="2"/>
      </rPr>
      <t xml:space="preserve">:  </t>
    </r>
  </si>
  <si>
    <t>Opening voor intensieve ventilatie m²</t>
  </si>
  <si>
    <t xml:space="preserve">DETAILS TECHNIQUES FENETRE DE TOIT VELUX </t>
  </si>
  <si>
    <r>
      <t>DETAILS TECHNIQUES:  GRILLE REGLABLE INTEGREE DANS LA FENETRE DE TOIT</t>
    </r>
    <r>
      <rPr>
        <sz val="10"/>
        <color rgb="FFFF0000"/>
        <rFont val="Verdana"/>
        <family val="2"/>
      </rPr>
      <t xml:space="preserve"> (LA VALEUR Uw DE LA GRILLE EST INTEGREE DANS LA VALEUR GLOBALE DE LA FENETRE DE TOIT VELUX) ref. ZZZ 214K G</t>
    </r>
  </si>
  <si>
    <t>Dimension</t>
  </si>
  <si>
    <t>Largeur de la fenêtre</t>
  </si>
  <si>
    <t>Hauteur de la fenêtre</t>
  </si>
  <si>
    <t>Uw W/m²K EN ISO 10077-1/2</t>
  </si>
  <si>
    <t>Uf W/m²K EN 10077-1/2</t>
  </si>
  <si>
    <t>Ug W/m2K EN 673</t>
  </si>
  <si>
    <t>g EN 410</t>
  </si>
  <si>
    <t>Surface vitrée m²</t>
  </si>
  <si>
    <t>Psi</t>
  </si>
  <si>
    <t>Ouverture de ventilation intensive m²</t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</si>
  <si>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 EN ISO 10140-2</t>
    </r>
  </si>
  <si>
    <t>Réglabilité</t>
  </si>
  <si>
    <t>Perméabilité à l'eau en position fermée, EN 12208</t>
  </si>
  <si>
    <t>Perméabilité à l'eau en position ouverte, EN 12208</t>
  </si>
  <si>
    <t xml:space="preserve">Perte d'air à 50Pa avec clapet fermé </t>
  </si>
  <si>
    <t>Débit de ventilation (2 Pa) in m³/h</t>
  </si>
  <si>
    <t>Débit de ventilation (10 Pa) in m³/h</t>
  </si>
  <si>
    <t>Classe d'autorégulation</t>
  </si>
  <si>
    <t>Surface de ventilation</t>
  </si>
  <si>
    <t>Surface de l'espace comforme à la norme PEB en m²</t>
  </si>
  <si>
    <r>
      <t>D</t>
    </r>
    <r>
      <rPr>
        <vertAlign val="subscript"/>
        <sz val="10"/>
        <color theme="1"/>
        <rFont val="Verdana"/>
        <family val="2"/>
      </rPr>
      <t>n,e,w</t>
    </r>
    <r>
      <rPr>
        <sz val="10"/>
        <color theme="1"/>
        <rFont val="Verdana"/>
        <family val="2"/>
      </rPr>
      <t xml:space="preserve">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en position ouverte ISO 140-10</t>
    </r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</si>
  <si>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en position fermée EN 717-1</t>
    </r>
  </si>
  <si>
    <t>CK01</t>
  </si>
  <si>
    <t>55 cm</t>
  </si>
  <si>
    <t>70 cm</t>
  </si>
  <si>
    <t>35 dB (-1;-3)</t>
  </si>
  <si>
    <t>Continu</t>
  </si>
  <si>
    <t>jusqu'à 600 Pa</t>
  </si>
  <si>
    <t>jusqu'à 150 Pa</t>
  </si>
  <si>
    <t>Valeur pour toute la fenêtre, klasse 4 EN 12207</t>
  </si>
  <si>
    <t>P3</t>
  </si>
  <si>
    <t>0,022 m²</t>
  </si>
  <si>
    <r>
      <t>5,8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</si>
  <si>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CK02</t>
  </si>
  <si>
    <t>78 cm</t>
  </si>
  <si>
    <t>jusquà 600 Pa</t>
  </si>
  <si>
    <t>29 dB (0;-1)</t>
  </si>
  <si>
    <t>CK04</t>
  </si>
  <si>
    <t>98 cm</t>
  </si>
  <si>
    <t>CK06</t>
  </si>
  <si>
    <t>118 cm</t>
  </si>
  <si>
    <t>FK04</t>
  </si>
  <si>
    <t>66 cm</t>
  </si>
  <si>
    <t>0,028 m²</t>
  </si>
  <si>
    <r>
      <t xml:space="preserve">7,2  </t>
    </r>
    <r>
      <rPr>
        <sz val="10"/>
        <color theme="1"/>
        <rFont val="Verdana"/>
        <family val="2"/>
      </rPr>
      <t>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</si>
  <si>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FK06</t>
  </si>
  <si>
    <t>FK08</t>
  </si>
  <si>
    <t>140 cm</t>
  </si>
  <si>
    <t>MK27</t>
  </si>
  <si>
    <t>62 cm</t>
  </si>
  <si>
    <t>0,034 m²</t>
  </si>
  <si>
    <r>
      <t>8,4  (</t>
    </r>
    <r>
      <rPr>
        <u/>
        <vertAlign val="superscript"/>
        <sz val="10"/>
        <color theme="1"/>
        <rFont val="Verdana"/>
        <family val="2"/>
      </rPr>
      <t>2</t>
    </r>
    <r>
      <rPr>
        <u/>
        <sz val="10"/>
        <color theme="1"/>
        <rFont val="Verdana"/>
        <family val="2"/>
      </rPr>
      <t>)</t>
    </r>
  </si>
  <si>
    <t>MK04</t>
  </si>
  <si>
    <r>
      <t>8,4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</si>
  <si>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MK06</t>
  </si>
  <si>
    <t>MK08</t>
  </si>
  <si>
    <t>MK10</t>
  </si>
  <si>
    <t>160 cm</t>
  </si>
  <si>
    <t>MK12</t>
  </si>
  <si>
    <t>180 cm</t>
  </si>
  <si>
    <t>PK25</t>
  </si>
  <si>
    <t>94 cm</t>
  </si>
  <si>
    <t>0,043 m²</t>
  </si>
  <si>
    <r>
      <t>11,8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</si>
  <si>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PK04</t>
  </si>
  <si>
    <t>PK06</t>
  </si>
  <si>
    <t>PK08</t>
  </si>
  <si>
    <t>PK10</t>
  </si>
  <si>
    <t>SK01</t>
  </si>
  <si>
    <t>114 cm</t>
  </si>
  <si>
    <t>0,053 m²</t>
  </si>
  <si>
    <r>
      <t>13,3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</si>
  <si>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SK06</t>
  </si>
  <si>
    <t>SK08</t>
  </si>
  <si>
    <t>SK10</t>
  </si>
  <si>
    <t>UK04</t>
  </si>
  <si>
    <t>134 cm</t>
  </si>
  <si>
    <t>0,064 m²</t>
  </si>
  <si>
    <r>
      <t>16,3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</si>
  <si>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UK08</t>
  </si>
  <si>
    <t>UK10</t>
  </si>
  <si>
    <r>
      <t xml:space="preserve">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Min. 2 pièces ZZZ 214K G en format C (largeur 55 cm) sont nécessaires pour ventiler une chambre à coucher,local d'étude, salle de jeu en conformité avec la norme PEB (Amenée d'air min 25 m³/h)</t>
    </r>
  </si>
  <si>
    <r>
      <t xml:space="preserve">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 Dépendant de la largeur de la fenêtre plusieurs ZZZ 214K G sont nécessaires pour ventiler une salle séjour en conformité avec la norme PEB (Amenée d'air min 75 m³/h à 2 Pa = par ex.:  2 pièces SK06)</t>
    </r>
  </si>
  <si>
    <r>
      <t>Fenêtre de toit</t>
    </r>
    <r>
      <rPr>
        <b/>
        <sz val="14"/>
        <color rgb="FFFF0000"/>
        <rFont val="Verdana"/>
        <family val="2"/>
      </rPr>
      <t xml:space="preserve"> à rotation</t>
    </r>
    <r>
      <rPr>
        <sz val="14"/>
        <color theme="1"/>
        <rFont val="Verdana"/>
        <family val="2"/>
      </rPr>
      <t xml:space="preserve"> </t>
    </r>
    <r>
      <rPr>
        <b/>
        <sz val="14"/>
        <color rgb="FFFF0000"/>
        <rFont val="Verdana"/>
        <family val="2"/>
      </rPr>
      <t>de type GGU</t>
    </r>
  </si>
  <si>
    <t>DETAILS TECHNIQUES FENETRE DE TOIT VELUX</t>
  </si>
  <si>
    <r>
      <t xml:space="preserve">DETAILS TECHNIQUES:  GRILLE REGLABLE INTEGREE DANS LA FENETRE DE TOIT </t>
    </r>
    <r>
      <rPr>
        <sz val="10"/>
        <color rgb="FFFF0000"/>
        <rFont val="Verdana"/>
        <family val="2"/>
      </rPr>
      <t>(LA VALEUR Uw DE LA GRILLE EST INTEGREE DANS LA VALEUR GLOBALE DE LA FENETRE DE TOIT VELUX) ref. ZZZ 214K G</t>
    </r>
  </si>
  <si>
    <t xml:space="preserve">Réglabilité </t>
  </si>
  <si>
    <t>Perte d'air à 50Pa avec clapet fermé</t>
  </si>
  <si>
    <t xml:space="preserve">Surface de ventilation </t>
  </si>
  <si>
    <t>0.054</t>
  </si>
  <si>
    <t xml:space="preserve">MK06 </t>
  </si>
  <si>
    <t xml:space="preserve">MK08 </t>
  </si>
  <si>
    <t xml:space="preserve">MK12 </t>
  </si>
  <si>
    <t xml:space="preserve">SK10 </t>
  </si>
  <si>
    <t xml:space="preserve">UK04 </t>
  </si>
  <si>
    <t xml:space="preserve">UK08 </t>
  </si>
  <si>
    <t xml:space="preserve">UK10 </t>
  </si>
  <si>
    <t xml:space="preserve"> (1) Min. 2 pièces ZZZ 214K G en format C (largeur 55 cm) sont nécessaires pour ventiler une chambre à coucher,local d'étude, salle de jeu en conformité avec la norme PEB (Amenée d'air min 25 m³/h)</t>
  </si>
  <si>
    <t xml:space="preserve"> (2) Dépendant de la largeur de la fenêtre plusieurs ZZZ 214K G sont nécessaires pour ventiler une salle séjour en conformité avec la norme PEB (Amenée d'air min 75 m³/h à 2 Pa = par ex.:  2 pièces SK06)</t>
  </si>
  <si>
    <r>
      <t xml:space="preserve">Fenêtre de toit </t>
    </r>
    <r>
      <rPr>
        <b/>
        <sz val="14"/>
        <color rgb="FFFF0000"/>
        <rFont val="Verdana"/>
        <family val="2"/>
      </rPr>
      <t>à projection</t>
    </r>
    <r>
      <rPr>
        <sz val="14"/>
        <color theme="1"/>
        <rFont val="Verdana"/>
        <family val="2"/>
      </rPr>
      <t xml:space="preserve"> </t>
    </r>
    <r>
      <rPr>
        <b/>
        <sz val="14"/>
        <color rgb="FFFF0000"/>
        <rFont val="Verdana"/>
        <family val="2"/>
      </rPr>
      <t>de type GPL</t>
    </r>
  </si>
  <si>
    <r>
      <t xml:space="preserve">DETAILS TECHNIQUES:  GRILLE REGLABLE INTEGREE DANS LA FENETRE DE TOIT </t>
    </r>
    <r>
      <rPr>
        <sz val="10"/>
        <color rgb="FFFF0000"/>
        <rFont val="Verdana"/>
        <family val="2"/>
      </rPr>
      <t>(LA VALEUR Uw DE LA GRILLE EST INTEGREE DANS LA VALEUR GLOBALE DE LA FENETRE DE TOIT VELUX) ref. ZZZ 214K P</t>
    </r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</si>
  <si>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en position EN 717-1</t>
    </r>
  </si>
  <si>
    <r>
      <t>5,9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</si>
  <si>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8,6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</si>
  <si>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10,6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</si>
  <si>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12,9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</si>
  <si>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 xml:space="preserve">SK08 </t>
  </si>
  <si>
    <r>
      <t>15,3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</si>
  <si>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 xml:space="preserve">Fenêtre de toit </t>
    </r>
    <r>
      <rPr>
        <b/>
        <sz val="14"/>
        <color rgb="FFFF0000"/>
        <rFont val="Verdana"/>
        <family val="2"/>
      </rPr>
      <t>à projection de type GPU</t>
    </r>
  </si>
  <si>
    <t>37 dB (-1;-3)</t>
  </si>
  <si>
    <t>Rw (C,Ctr)  EN ISO 10140-2</t>
  </si>
  <si>
    <t>1.0</t>
  </si>
  <si>
    <t>1.3</t>
  </si>
  <si>
    <t>0.46</t>
  </si>
  <si>
    <t>0.06</t>
  </si>
  <si>
    <r>
      <t xml:space="preserve">Pour  fenêtre de toit </t>
    </r>
    <r>
      <rPr>
        <b/>
        <sz val="14"/>
        <color rgb="FFFF0000"/>
        <rFont val="Verdana"/>
        <family val="2"/>
      </rPr>
      <t>à rotation de type GGL</t>
    </r>
    <r>
      <rPr>
        <sz val="14"/>
        <color theme="1"/>
        <rFont val="Verdana"/>
        <family val="2"/>
      </rPr>
      <t xml:space="preserve">:  </t>
    </r>
  </si>
  <si>
    <t>42 dB (-2;-5)</t>
  </si>
  <si>
    <r>
      <t>Pour  fenêtre de toit</t>
    </r>
    <r>
      <rPr>
        <b/>
        <sz val="14"/>
        <color rgb="FFFF0000"/>
        <rFont val="Verdana"/>
        <family val="2"/>
      </rPr>
      <t xml:space="preserve"> à rotation</t>
    </r>
    <r>
      <rPr>
        <sz val="14"/>
        <color theme="1"/>
        <rFont val="Verdana"/>
        <family val="2"/>
      </rPr>
      <t xml:space="preserve"> </t>
    </r>
    <r>
      <rPr>
        <b/>
        <sz val="14"/>
        <color rgb="FFFF0000"/>
        <rFont val="Verdana"/>
        <family val="2"/>
      </rPr>
      <t>de type GGU</t>
    </r>
  </si>
  <si>
    <r>
      <t xml:space="preserve">Fenêtre de toit à </t>
    </r>
    <r>
      <rPr>
        <b/>
        <sz val="14"/>
        <color rgb="FFFF0000"/>
        <rFont val="Verdana"/>
        <family val="2"/>
      </rPr>
      <t>projection de type GPU</t>
    </r>
  </si>
  <si>
    <r>
      <t xml:space="preserve">Fenêtre de toit </t>
    </r>
    <r>
      <rPr>
        <b/>
        <sz val="14"/>
        <color rgb="FFFF0000"/>
        <rFont val="Verdana"/>
        <family val="2"/>
      </rPr>
      <t>à rotation de type GGL</t>
    </r>
  </si>
  <si>
    <t>37 dB (-2;-4)</t>
  </si>
  <si>
    <r>
      <t xml:space="preserve">Fenêtre de toit </t>
    </r>
    <r>
      <rPr>
        <b/>
        <sz val="14"/>
        <color rgb="FFFF0000"/>
        <rFont val="Verdana"/>
        <family val="2"/>
      </rPr>
      <t>VFE</t>
    </r>
    <r>
      <rPr>
        <sz val="14"/>
        <color theme="1"/>
        <rFont val="Verdana"/>
        <family val="2"/>
      </rPr>
      <t xml:space="preserve">:  </t>
    </r>
  </si>
  <si>
    <t>Uw W/m2K EN ISO 10077-1/2</t>
  </si>
  <si>
    <t>Uf W/m2K EN 10077-1/2</t>
  </si>
  <si>
    <t>MK31</t>
  </si>
  <si>
    <t>60 cm</t>
  </si>
  <si>
    <t>MK35</t>
  </si>
  <si>
    <t>95 cm</t>
  </si>
  <si>
    <t>MK36</t>
  </si>
  <si>
    <t>115 cm</t>
  </si>
  <si>
    <t>MK38</t>
  </si>
  <si>
    <t>137 cm</t>
  </si>
  <si>
    <t>PK31</t>
  </si>
  <si>
    <t>PK35</t>
  </si>
  <si>
    <t>PK36</t>
  </si>
  <si>
    <t>PK38</t>
  </si>
  <si>
    <t>SK31</t>
  </si>
  <si>
    <t>SK35</t>
  </si>
  <si>
    <t>SK36</t>
  </si>
  <si>
    <t>SK38</t>
  </si>
  <si>
    <t>UK31</t>
  </si>
  <si>
    <t>UK35</t>
  </si>
  <si>
    <t>UK36</t>
  </si>
  <si>
    <t>UK38</t>
  </si>
  <si>
    <r>
      <t xml:space="preserve">Fenêtre de toit </t>
    </r>
    <r>
      <rPr>
        <b/>
        <sz val="14"/>
        <color rgb="FFFF0000"/>
        <rFont val="Verdana"/>
        <family val="2"/>
      </rPr>
      <t>VIU</t>
    </r>
    <r>
      <rPr>
        <sz val="14"/>
        <color theme="1"/>
        <rFont val="Verdana"/>
        <family val="2"/>
      </rPr>
      <t xml:space="preserve">:  </t>
    </r>
  </si>
  <si>
    <r>
      <t xml:space="preserve">Fenêtre de toit </t>
    </r>
    <r>
      <rPr>
        <sz val="14"/>
        <color rgb="FFFF0000"/>
        <rFont val="Verdana"/>
        <family val="2"/>
      </rPr>
      <t>GDL</t>
    </r>
    <r>
      <rPr>
        <sz val="14"/>
        <color theme="1"/>
        <rFont val="Verdana"/>
        <family val="2"/>
      </rPr>
      <t xml:space="preserve">:  </t>
    </r>
  </si>
  <si>
    <t>PK19</t>
  </si>
  <si>
    <t>252 cm</t>
  </si>
  <si>
    <t>37(-2;-4) dB</t>
  </si>
  <si>
    <t>SK19</t>
  </si>
  <si>
    <t>34(-2;-5) dB</t>
  </si>
  <si>
    <r>
      <t>Pour  fenêtre pour toit plat</t>
    </r>
    <r>
      <rPr>
        <b/>
        <sz val="14"/>
        <rFont val="Verdana"/>
        <family val="2"/>
      </rPr>
      <t xml:space="preserve"> de type CVP 0073Q:</t>
    </r>
    <r>
      <rPr>
        <sz val="14"/>
        <rFont val="Verdana"/>
        <family val="2"/>
      </rPr>
      <t xml:space="preserve">  </t>
    </r>
  </si>
  <si>
    <t>Longueur de la fenêtre</t>
  </si>
  <si>
    <t>Urc W/m2K EN 1873</t>
  </si>
  <si>
    <t>Arc m² EN 1873</t>
  </si>
  <si>
    <t>Uf W/m2K EN 1873</t>
  </si>
  <si>
    <t>Rw (C,Ctr) en position fermée EN ISO 10140-2</t>
  </si>
  <si>
    <t>0000</t>
  </si>
  <si>
    <t>0010</t>
  </si>
  <si>
    <t>0100</t>
  </si>
  <si>
    <t>0110</t>
  </si>
  <si>
    <t>0000/0100</t>
  </si>
  <si>
    <t>0010/0110</t>
  </si>
  <si>
    <t>0.19</t>
  </si>
  <si>
    <t>36 dB (-1;-4)</t>
  </si>
  <si>
    <t>37 dB(-1;-5)</t>
  </si>
  <si>
    <t>80 cm</t>
  </si>
  <si>
    <t>0.8</t>
  </si>
  <si>
    <t>0.53</t>
  </si>
  <si>
    <t>0.40</t>
  </si>
  <si>
    <t>90 cm</t>
  </si>
  <si>
    <t>0.32</t>
  </si>
  <si>
    <t>0.54</t>
  </si>
  <si>
    <t>120 cm</t>
  </si>
  <si>
    <t>0.76</t>
  </si>
  <si>
    <t>100 cm</t>
  </si>
  <si>
    <t>0.70</t>
  </si>
  <si>
    <t>150 cm</t>
  </si>
  <si>
    <t>1.11</t>
  </si>
  <si>
    <t>1.07</t>
  </si>
  <si>
    <t xml:space="preserve">Pour  fenêtre pour toit plat de type CFP 0073Q: </t>
  </si>
  <si>
    <t xml:space="preserve">Pour  fenêtre pour toit plat de type CFP 0073U: </t>
  </si>
  <si>
    <t>1.2</t>
  </si>
  <si>
    <t xml:space="preserve">Pour  fenêtre pour toit plat de type CXP 0073Q: </t>
  </si>
  <si>
    <t>Urc, ref 300 W/m2K EN 1873</t>
  </si>
  <si>
    <t>Arc, ref 300 m² EN 1873</t>
  </si>
  <si>
    <t>1.7</t>
  </si>
  <si>
    <t xml:space="preserve">Pour  fenêtre pour toit plat de type CSP: </t>
  </si>
  <si>
    <t>2.2</t>
  </si>
  <si>
    <t>33 dB (-1;-4)</t>
  </si>
  <si>
    <r>
      <t>Pour  fenêtre pour toit plat</t>
    </r>
    <r>
      <rPr>
        <b/>
        <sz val="14"/>
        <rFont val="Verdana"/>
        <family val="2"/>
      </rPr>
      <t xml:space="preserve"> de type CVU 0020Q:</t>
    </r>
    <r>
      <rPr>
        <sz val="14"/>
        <rFont val="Verdana"/>
        <family val="2"/>
      </rPr>
      <t xml:space="preserve">  </t>
    </r>
  </si>
  <si>
    <t>NA</t>
  </si>
  <si>
    <t>39 (-1;-5)</t>
  </si>
  <si>
    <t>120090</t>
  </si>
  <si>
    <r>
      <t>Pour  fenêtre pour toit plat</t>
    </r>
    <r>
      <rPr>
        <b/>
        <sz val="14"/>
        <rFont val="Verdana"/>
        <family val="2"/>
      </rPr>
      <t xml:space="preserve"> de type CVU 0025Q:</t>
    </r>
    <r>
      <rPr>
        <sz val="14"/>
        <rFont val="Verdana"/>
        <family val="2"/>
      </rPr>
      <t xml:space="preserve">  </t>
    </r>
  </si>
  <si>
    <t>42 (-1;-5)</t>
  </si>
  <si>
    <t>41 (-1;-5)</t>
  </si>
  <si>
    <r>
      <t>Pour  fenêtre pour toit plat</t>
    </r>
    <r>
      <rPr>
        <b/>
        <sz val="14"/>
        <rFont val="Verdana"/>
        <family val="2"/>
      </rPr>
      <t xml:space="preserve"> de type CFU 0020Q:</t>
    </r>
    <r>
      <rPr>
        <sz val="14"/>
        <rFont val="Verdana"/>
        <family val="2"/>
      </rPr>
      <t xml:space="preserve">  </t>
    </r>
  </si>
  <si>
    <r>
      <t>Pour  fenêtre pour toit plat</t>
    </r>
    <r>
      <rPr>
        <b/>
        <sz val="14"/>
        <rFont val="Verdana"/>
        <family val="2"/>
      </rPr>
      <t xml:space="preserve"> de type CFU 0025Q:</t>
    </r>
    <r>
      <rPr>
        <sz val="14"/>
        <rFont val="Verdana"/>
        <family val="2"/>
      </rPr>
      <t xml:space="preserve">  </t>
    </r>
  </si>
  <si>
    <r>
      <t xml:space="preserve">Fenêtre de toit </t>
    </r>
    <r>
      <rPr>
        <sz val="14"/>
        <color rgb="FFFF0000"/>
        <rFont val="Verdana"/>
        <family val="2"/>
      </rPr>
      <t>GEL + VEA/VEB</t>
    </r>
    <r>
      <rPr>
        <sz val="14"/>
        <color theme="1"/>
        <rFont val="Verdana"/>
        <family val="2"/>
      </rPr>
      <t xml:space="preserve">:  </t>
    </r>
  </si>
  <si>
    <t>GEL M08</t>
  </si>
  <si>
    <t>136 cm</t>
  </si>
  <si>
    <t>35(-1,-4) dB</t>
  </si>
  <si>
    <t>VEA M35</t>
  </si>
  <si>
    <t>109 cm</t>
  </si>
  <si>
    <t>VEB M35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</si>
</sst>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_€"/>
  </numFmts>
  <fonts count="23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vertAlign val="superscript"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u/>
      <sz val="10"/>
      <color theme="1"/>
      <name val="Verdana"/>
      <family val="2"/>
    </font>
    <font>
      <u/>
      <vertAlign val="superscript"/>
      <sz val="10"/>
      <color theme="1"/>
      <name val="Verdana"/>
      <family val="2"/>
    </font>
    <font>
      <sz val="14"/>
      <color theme="1"/>
      <name val="Verdana"/>
      <family val="2"/>
    </font>
    <font>
      <b/>
      <sz val="14"/>
      <color rgb="FFFF000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sz val="11"/>
      <color theme="0"/>
      <name val="Calibri"/>
      <family val="2"/>
      <scheme val="minor"/>
    </font>
    <font>
      <u/>
      <sz val="10"/>
      <color theme="0"/>
      <name val="Verdana"/>
      <family val="2"/>
    </font>
    <font>
      <sz val="10"/>
      <name val="Verdana"/>
      <family val="2"/>
    </font>
    <font>
      <sz val="14"/>
      <color rgb="FFFF0000"/>
      <name val="Verdana"/>
      <family val="2"/>
    </font>
    <font>
      <sz val="8"/>
      <name val="Calibri"/>
      <family val="2"/>
      <scheme val="minor"/>
    </font>
    <font>
      <sz val="10"/>
      <color theme="1"/>
      <name val="VELUXforOffice"/>
    </font>
    <font>
      <sz val="10"/>
      <name val="VELUXforOffic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16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4" fillId="2" borderId="2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7" fillId="2" borderId="0" xfId="0" applyNumberFormat="1" applyFont="1" applyFill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8" fillId="3" borderId="11" xfId="0" applyFont="1" applyFill="1" applyBorder="1" applyAlignment="1">
      <alignment horizontal="center" vertical="center"/>
    </xf>
    <xf numFmtId="0" fontId="1" fillId="0" borderId="0" xfId="0" applyFont="1"/>
    <xf numFmtId="0" fontId="4" fillId="3" borderId="14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2" fontId="21" fillId="3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64" fontId="1" fillId="0" borderId="0" xfId="0" applyNumberFormat="1" applyFont="1"/>
    <xf numFmtId="164" fontId="4" fillId="3" borderId="8" xfId="0" applyNumberFormat="1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18" fillId="5" borderId="2" xfId="0" applyNumberFormat="1" applyFont="1" applyFill="1" applyBorder="1" applyAlignment="1">
      <alignment horizontal="center" vertical="center"/>
    </xf>
    <xf numFmtId="164" fontId="18" fillId="5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164" fontId="10" fillId="3" borderId="26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/>
    </xf>
    <xf numFmtId="0" fontId="4" fillId="0" borderId="0" xfId="0" applyFont="1" applyBorder="1"/>
    <xf numFmtId="164" fontId="4" fillId="0" borderId="34" xfId="0" applyNumberFormat="1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22" fillId="2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0" fillId="3" borderId="39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164" fontId="10" fillId="3" borderId="40" xfId="0" applyNumberFormat="1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2" fontId="21" fillId="2" borderId="36" xfId="0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/>
    </xf>
    <xf numFmtId="2" fontId="4" fillId="3" borderId="34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2" fontId="21" fillId="3" borderId="36" xfId="0" applyNumberFormat="1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12" fillId="5" borderId="25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4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 vertical="center"/>
    </xf>
    <xf numFmtId="0" fontId="4" fillId="0" borderId="43" xfId="0" applyFont="1" applyBorder="1"/>
    <xf numFmtId="0" fontId="4" fillId="0" borderId="44" xfId="0" applyFont="1" applyBorder="1"/>
    <xf numFmtId="164" fontId="4" fillId="0" borderId="44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/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4"/>
  <sheetViews>
    <sheetView topLeftCell="A94" zoomScale="80" zoomScaleNormal="80" workbookViewId="0">
      <selection activeCell="J127" sqref="J127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7.140625" style="1" bestFit="1" customWidth="1"/>
    <col min="10" max="10" width="33" style="1" bestFit="1" customWidth="1"/>
    <col min="11" max="11" width="29.5703125" style="3" bestFit="1" customWidth="1"/>
    <col min="12" max="12" width="11.5703125" style="3" bestFit="1" customWidth="1"/>
    <col min="13" max="13" width="37.85546875" style="3" bestFit="1" customWidth="1"/>
    <col min="14" max="14" width="30" style="1" bestFit="1" customWidth="1"/>
    <col min="15" max="15" width="47.5703125" style="1" bestFit="1" customWidth="1"/>
    <col min="16" max="16" width="25.5703125" style="1" bestFit="1" customWidth="1"/>
    <col min="17" max="17" width="23" style="1" bestFit="1" customWidth="1"/>
    <col min="18" max="18" width="16.5703125" style="1" bestFit="1" customWidth="1"/>
    <col min="19" max="19" width="11.28515625" style="1" bestFit="1" customWidth="1"/>
    <col min="20" max="20" width="39.85546875" style="1" bestFit="1" customWidth="1"/>
    <col min="21" max="21" width="16.5703125" style="1" bestFit="1" customWidth="1"/>
    <col min="22" max="22" width="16" style="1" bestFit="1" customWidth="1"/>
    <col min="23" max="16384" width="9.140625" style="1"/>
  </cols>
  <sheetData>
    <row r="1" spans="1:25" ht="19.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3" spans="1:25" s="2" customFormat="1" ht="30" customHeight="1" thickBot="1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Y3" s="17" t="s">
        <v>1</v>
      </c>
    </row>
    <row r="4" spans="1:25" s="2" customFormat="1" ht="30" customHeight="1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 t="s">
        <v>3</v>
      </c>
      <c r="M4" s="149"/>
      <c r="N4" s="149"/>
      <c r="O4" s="149"/>
      <c r="P4" s="149"/>
      <c r="Q4" s="149"/>
      <c r="R4" s="149"/>
      <c r="S4" s="149"/>
      <c r="T4" s="150"/>
    </row>
    <row r="5" spans="1:25" s="2" customFormat="1" ht="39.75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23" t="s">
        <v>23</v>
      </c>
      <c r="U5" s="17" t="s">
        <v>24</v>
      </c>
      <c r="V5" s="19" t="s">
        <v>25</v>
      </c>
    </row>
    <row r="6" spans="1:25" ht="15">
      <c r="A6" s="12" t="s">
        <v>26</v>
      </c>
      <c r="B6" s="10" t="s">
        <v>27</v>
      </c>
      <c r="C6" s="10" t="s">
        <v>28</v>
      </c>
      <c r="D6" s="10">
        <v>1.6</v>
      </c>
      <c r="E6" s="10">
        <v>1.76</v>
      </c>
      <c r="F6" s="4">
        <v>1</v>
      </c>
      <c r="G6" s="10">
        <v>0.46</v>
      </c>
      <c r="H6" s="10">
        <v>0.19</v>
      </c>
      <c r="I6" s="45">
        <v>5.6000000000000001E-2</v>
      </c>
      <c r="J6" s="11"/>
      <c r="K6" s="20" t="s">
        <v>29</v>
      </c>
      <c r="L6" s="24" t="s">
        <v>30</v>
      </c>
      <c r="M6" s="10" t="s">
        <v>31</v>
      </c>
      <c r="N6" s="10" t="s">
        <v>32</v>
      </c>
      <c r="O6" s="10" t="s">
        <v>33</v>
      </c>
      <c r="P6" s="4">
        <v>20.5</v>
      </c>
      <c r="Q6" s="4">
        <v>29.5</v>
      </c>
      <c r="R6" s="4" t="s">
        <v>34</v>
      </c>
      <c r="S6" s="4" t="s">
        <v>35</v>
      </c>
      <c r="T6" s="25" t="s">
        <v>36</v>
      </c>
      <c r="U6" s="10"/>
      <c r="V6" s="20"/>
    </row>
    <row r="7" spans="1:25" ht="15">
      <c r="A7" s="9" t="s">
        <v>37</v>
      </c>
      <c r="B7" s="9" t="s">
        <v>27</v>
      </c>
      <c r="C7" s="9" t="s">
        <v>38</v>
      </c>
      <c r="D7" s="18">
        <v>1.6</v>
      </c>
      <c r="E7" s="18">
        <v>1.76</v>
      </c>
      <c r="F7" s="47">
        <v>1</v>
      </c>
      <c r="G7" s="15">
        <v>0.46</v>
      </c>
      <c r="H7" s="9">
        <v>0.22</v>
      </c>
      <c r="I7" s="44">
        <v>5.6000000000000001E-2</v>
      </c>
      <c r="J7" s="15">
        <f>0.466*0.699</f>
        <v>0.32573400000000002</v>
      </c>
      <c r="K7" s="21" t="s">
        <v>29</v>
      </c>
      <c r="L7" s="26" t="s">
        <v>30</v>
      </c>
      <c r="M7" s="9" t="s">
        <v>39</v>
      </c>
      <c r="N7" s="9" t="s">
        <v>32</v>
      </c>
      <c r="O7" s="9" t="s">
        <v>33</v>
      </c>
      <c r="P7" s="14">
        <v>20.5</v>
      </c>
      <c r="Q7" s="14">
        <v>29.5</v>
      </c>
      <c r="R7" s="14" t="s">
        <v>34</v>
      </c>
      <c r="S7" s="14" t="s">
        <v>35</v>
      </c>
      <c r="T7" s="27" t="s">
        <v>36</v>
      </c>
      <c r="U7" s="9" t="s">
        <v>40</v>
      </c>
      <c r="V7" s="21" t="s">
        <v>29</v>
      </c>
    </row>
    <row r="8" spans="1:25" ht="15">
      <c r="A8" s="12" t="s">
        <v>41</v>
      </c>
      <c r="B8" s="10" t="s">
        <v>27</v>
      </c>
      <c r="C8" s="10" t="s">
        <v>42</v>
      </c>
      <c r="D8" s="10">
        <v>1.6</v>
      </c>
      <c r="E8" s="10">
        <v>1.76</v>
      </c>
      <c r="F8" s="4">
        <v>1</v>
      </c>
      <c r="G8" s="11">
        <v>0.46</v>
      </c>
      <c r="H8" s="10">
        <v>0.28999999999999998</v>
      </c>
      <c r="I8" s="45">
        <v>5.6000000000000001E-2</v>
      </c>
      <c r="J8" s="11">
        <f>0.466*0.899</f>
        <v>0.41893400000000003</v>
      </c>
      <c r="K8" s="20" t="s">
        <v>29</v>
      </c>
      <c r="L8" s="24" t="s">
        <v>30</v>
      </c>
      <c r="M8" s="10" t="s">
        <v>31</v>
      </c>
      <c r="N8" s="10" t="s">
        <v>32</v>
      </c>
      <c r="O8" s="10" t="s">
        <v>33</v>
      </c>
      <c r="P8" s="4">
        <v>20.5</v>
      </c>
      <c r="Q8" s="4">
        <v>29.5</v>
      </c>
      <c r="R8" s="4" t="s">
        <v>34</v>
      </c>
      <c r="S8" s="4" t="s">
        <v>35</v>
      </c>
      <c r="T8" s="25" t="s">
        <v>36</v>
      </c>
      <c r="U8" s="10" t="s">
        <v>40</v>
      </c>
      <c r="V8" s="20" t="s">
        <v>29</v>
      </c>
    </row>
    <row r="9" spans="1:25" ht="15">
      <c r="A9" s="9" t="s">
        <v>43</v>
      </c>
      <c r="B9" s="9" t="s">
        <v>27</v>
      </c>
      <c r="C9" s="9" t="s">
        <v>44</v>
      </c>
      <c r="D9" s="18">
        <v>1.6</v>
      </c>
      <c r="E9" s="18">
        <v>1.76</v>
      </c>
      <c r="F9" s="47">
        <v>1</v>
      </c>
      <c r="G9" s="15">
        <v>0.46</v>
      </c>
      <c r="H9" s="9">
        <v>0.36</v>
      </c>
      <c r="I9" s="44">
        <v>5.6000000000000001E-2</v>
      </c>
      <c r="J9" s="15">
        <f>0.466*1.099</f>
        <v>0.51213399999999998</v>
      </c>
      <c r="K9" s="21" t="s">
        <v>29</v>
      </c>
      <c r="L9" s="26" t="s">
        <v>30</v>
      </c>
      <c r="M9" s="9" t="s">
        <v>39</v>
      </c>
      <c r="N9" s="9" t="s">
        <v>32</v>
      </c>
      <c r="O9" s="9" t="s">
        <v>33</v>
      </c>
      <c r="P9" s="14">
        <v>20.5</v>
      </c>
      <c r="Q9" s="14">
        <v>29.5</v>
      </c>
      <c r="R9" s="14" t="s">
        <v>34</v>
      </c>
      <c r="S9" s="14" t="s">
        <v>35</v>
      </c>
      <c r="T9" s="27" t="s">
        <v>36</v>
      </c>
      <c r="U9" s="9" t="s">
        <v>40</v>
      </c>
      <c r="V9" s="21" t="s">
        <v>29</v>
      </c>
    </row>
    <row r="10" spans="1:25" ht="15">
      <c r="A10" s="12" t="s">
        <v>45</v>
      </c>
      <c r="B10" s="10" t="s">
        <v>46</v>
      </c>
      <c r="C10" s="10" t="s">
        <v>42</v>
      </c>
      <c r="D10" s="10">
        <v>1.5</v>
      </c>
      <c r="E10" s="10">
        <v>1.76</v>
      </c>
      <c r="F10" s="4">
        <v>1</v>
      </c>
      <c r="G10" s="11">
        <v>0.46</v>
      </c>
      <c r="H10" s="10">
        <v>0.38</v>
      </c>
      <c r="I10" s="45">
        <v>5.6000000000000001E-2</v>
      </c>
      <c r="J10" s="11">
        <f>0.576*0.899</f>
        <v>0.51782399999999995</v>
      </c>
      <c r="K10" s="20" t="s">
        <v>29</v>
      </c>
      <c r="L10" s="24" t="s">
        <v>30</v>
      </c>
      <c r="M10" s="10" t="s">
        <v>31</v>
      </c>
      <c r="N10" s="10" t="s">
        <v>32</v>
      </c>
      <c r="O10" s="10" t="s">
        <v>33</v>
      </c>
      <c r="P10" s="4">
        <v>25</v>
      </c>
      <c r="Q10" s="4">
        <v>33.799999999999997</v>
      </c>
      <c r="R10" s="4" t="s">
        <v>34</v>
      </c>
      <c r="S10" s="4" t="s">
        <v>47</v>
      </c>
      <c r="T10" s="25" t="s">
        <v>48</v>
      </c>
      <c r="U10" s="10" t="s">
        <v>40</v>
      </c>
      <c r="V10" s="20" t="s">
        <v>29</v>
      </c>
    </row>
    <row r="11" spans="1:25" ht="15">
      <c r="A11" s="9" t="s">
        <v>49</v>
      </c>
      <c r="B11" s="9" t="s">
        <v>46</v>
      </c>
      <c r="C11" s="9" t="s">
        <v>44</v>
      </c>
      <c r="D11" s="18">
        <v>1.5</v>
      </c>
      <c r="E11" s="18">
        <v>1.76</v>
      </c>
      <c r="F11" s="47">
        <v>1</v>
      </c>
      <c r="G11" s="15">
        <v>0.46</v>
      </c>
      <c r="H11" s="9">
        <v>0.47</v>
      </c>
      <c r="I11" s="44">
        <v>5.6000000000000001E-2</v>
      </c>
      <c r="J11" s="15">
        <f>0.576*1.099</f>
        <v>0.63302399999999992</v>
      </c>
      <c r="K11" s="21" t="s">
        <v>29</v>
      </c>
      <c r="L11" s="26" t="s">
        <v>30</v>
      </c>
      <c r="M11" s="9" t="s">
        <v>39</v>
      </c>
      <c r="N11" s="9" t="s">
        <v>32</v>
      </c>
      <c r="O11" s="9" t="s">
        <v>33</v>
      </c>
      <c r="P11" s="14">
        <v>25</v>
      </c>
      <c r="Q11" s="14">
        <v>33.799999999999997</v>
      </c>
      <c r="R11" s="14" t="s">
        <v>34</v>
      </c>
      <c r="S11" s="14" t="s">
        <v>47</v>
      </c>
      <c r="T11" s="27" t="s">
        <v>48</v>
      </c>
      <c r="U11" s="9" t="s">
        <v>40</v>
      </c>
      <c r="V11" s="21" t="s">
        <v>29</v>
      </c>
    </row>
    <row r="12" spans="1:25" ht="15">
      <c r="A12" s="12" t="s">
        <v>50</v>
      </c>
      <c r="B12" s="10" t="s">
        <v>46</v>
      </c>
      <c r="C12" s="10" t="s">
        <v>51</v>
      </c>
      <c r="D12" s="10">
        <v>1.5</v>
      </c>
      <c r="E12" s="10">
        <v>1.76</v>
      </c>
      <c r="F12" s="4">
        <v>1</v>
      </c>
      <c r="G12" s="11">
        <v>0.46</v>
      </c>
      <c r="H12" s="10">
        <v>0.57999999999999996</v>
      </c>
      <c r="I12" s="45">
        <v>5.6000000000000001E-2</v>
      </c>
      <c r="J12" s="11">
        <f>0.576*1.319</f>
        <v>0.75974399999999986</v>
      </c>
      <c r="K12" s="20" t="s">
        <v>29</v>
      </c>
      <c r="L12" s="24" t="s">
        <v>30</v>
      </c>
      <c r="M12" s="10" t="s">
        <v>31</v>
      </c>
      <c r="N12" s="10" t="s">
        <v>32</v>
      </c>
      <c r="O12" s="10" t="s">
        <v>33</v>
      </c>
      <c r="P12" s="4">
        <v>25</v>
      </c>
      <c r="Q12" s="4">
        <v>33.799999999999997</v>
      </c>
      <c r="R12" s="4" t="s">
        <v>34</v>
      </c>
      <c r="S12" s="4" t="s">
        <v>47</v>
      </c>
      <c r="T12" s="25" t="s">
        <v>48</v>
      </c>
      <c r="U12" s="10" t="s">
        <v>40</v>
      </c>
      <c r="V12" s="20" t="s">
        <v>29</v>
      </c>
    </row>
    <row r="13" spans="1:25" ht="15">
      <c r="A13" s="9" t="s">
        <v>52</v>
      </c>
      <c r="B13" s="9" t="s">
        <v>38</v>
      </c>
      <c r="C13" s="9" t="s">
        <v>53</v>
      </c>
      <c r="D13" s="18">
        <v>1.6</v>
      </c>
      <c r="E13" s="18">
        <v>1.76</v>
      </c>
      <c r="F13" s="47">
        <v>1</v>
      </c>
      <c r="G13" s="15">
        <v>0.46</v>
      </c>
      <c r="H13" s="9">
        <v>0.26</v>
      </c>
      <c r="I13" s="44">
        <v>5.6000000000000001E-2</v>
      </c>
      <c r="J13" s="15"/>
      <c r="K13" s="21" t="s">
        <v>29</v>
      </c>
      <c r="L13" s="26" t="s">
        <v>30</v>
      </c>
      <c r="M13" s="9" t="s">
        <v>39</v>
      </c>
      <c r="N13" s="9" t="s">
        <v>32</v>
      </c>
      <c r="O13" s="9" t="s">
        <v>33</v>
      </c>
      <c r="P13" s="14">
        <v>30</v>
      </c>
      <c r="Q13" s="14">
        <v>38.5</v>
      </c>
      <c r="R13" s="14" t="s">
        <v>34</v>
      </c>
      <c r="S13" s="14" t="s">
        <v>54</v>
      </c>
      <c r="T13" s="28" t="s">
        <v>55</v>
      </c>
      <c r="U13" s="9" t="s">
        <v>40</v>
      </c>
      <c r="V13" s="21" t="s">
        <v>29</v>
      </c>
    </row>
    <row r="14" spans="1:25" ht="15">
      <c r="A14" s="12" t="s">
        <v>56</v>
      </c>
      <c r="B14" s="12" t="s">
        <v>38</v>
      </c>
      <c r="C14" s="10" t="s">
        <v>42</v>
      </c>
      <c r="D14" s="10">
        <v>1.5</v>
      </c>
      <c r="E14" s="10">
        <v>1.76</v>
      </c>
      <c r="F14" s="4">
        <v>1</v>
      </c>
      <c r="G14" s="11">
        <v>0.46</v>
      </c>
      <c r="H14" s="10">
        <v>0.47</v>
      </c>
      <c r="I14" s="45">
        <v>5.6000000000000001E-2</v>
      </c>
      <c r="J14" s="11">
        <f>0.696*0.899</f>
        <v>0.62570399999999993</v>
      </c>
      <c r="K14" s="20" t="s">
        <v>29</v>
      </c>
      <c r="L14" s="24" t="s">
        <v>30</v>
      </c>
      <c r="M14" s="10" t="s">
        <v>31</v>
      </c>
      <c r="N14" s="10" t="s">
        <v>32</v>
      </c>
      <c r="O14" s="10" t="s">
        <v>33</v>
      </c>
      <c r="P14" s="5">
        <v>30</v>
      </c>
      <c r="Q14" s="5">
        <v>38.5</v>
      </c>
      <c r="R14" s="4" t="s">
        <v>34</v>
      </c>
      <c r="S14" s="4" t="s">
        <v>54</v>
      </c>
      <c r="T14" s="25" t="s">
        <v>57</v>
      </c>
      <c r="U14" s="10" t="s">
        <v>40</v>
      </c>
      <c r="V14" s="20" t="s">
        <v>29</v>
      </c>
    </row>
    <row r="15" spans="1:25" ht="15">
      <c r="A15" s="9" t="s">
        <v>58</v>
      </c>
      <c r="B15" s="9" t="s">
        <v>38</v>
      </c>
      <c r="C15" s="9" t="s">
        <v>44</v>
      </c>
      <c r="D15" s="18">
        <v>1.5</v>
      </c>
      <c r="E15" s="18">
        <v>1.76</v>
      </c>
      <c r="F15" s="47">
        <v>1</v>
      </c>
      <c r="G15" s="15">
        <v>0.46</v>
      </c>
      <c r="H15" s="9">
        <v>0.59</v>
      </c>
      <c r="I15" s="44">
        <v>5.6000000000000001E-2</v>
      </c>
      <c r="J15" s="15">
        <f>0.696*1.099</f>
        <v>0.76490399999999992</v>
      </c>
      <c r="K15" s="21" t="s">
        <v>29</v>
      </c>
      <c r="L15" s="26" t="s">
        <v>30</v>
      </c>
      <c r="M15" s="9" t="s">
        <v>39</v>
      </c>
      <c r="N15" s="9" t="s">
        <v>32</v>
      </c>
      <c r="O15" s="9" t="s">
        <v>33</v>
      </c>
      <c r="P15" s="14">
        <v>30</v>
      </c>
      <c r="Q15" s="14">
        <v>38.5</v>
      </c>
      <c r="R15" s="14" t="s">
        <v>34</v>
      </c>
      <c r="S15" s="14" t="s">
        <v>54</v>
      </c>
      <c r="T15" s="27" t="s">
        <v>57</v>
      </c>
      <c r="U15" s="9" t="s">
        <v>40</v>
      </c>
      <c r="V15" s="21" t="s">
        <v>29</v>
      </c>
    </row>
    <row r="16" spans="1:25" ht="15">
      <c r="A16" s="12" t="s">
        <v>59</v>
      </c>
      <c r="B16" s="12" t="s">
        <v>38</v>
      </c>
      <c r="C16" s="10" t="s">
        <v>51</v>
      </c>
      <c r="D16" s="105">
        <v>1.4</v>
      </c>
      <c r="E16" s="10">
        <v>1.76</v>
      </c>
      <c r="F16" s="4">
        <v>1</v>
      </c>
      <c r="G16" s="11">
        <v>0.46</v>
      </c>
      <c r="H16" s="10">
        <v>0.72</v>
      </c>
      <c r="I16" s="45">
        <v>5.6000000000000001E-2</v>
      </c>
      <c r="J16" s="11">
        <f>0.696*1.319</f>
        <v>0.91802399999999995</v>
      </c>
      <c r="K16" s="20" t="s">
        <v>29</v>
      </c>
      <c r="L16" s="24" t="s">
        <v>30</v>
      </c>
      <c r="M16" s="10" t="s">
        <v>31</v>
      </c>
      <c r="N16" s="10" t="s">
        <v>32</v>
      </c>
      <c r="O16" s="10" t="s">
        <v>33</v>
      </c>
      <c r="P16" s="5">
        <v>30</v>
      </c>
      <c r="Q16" s="5">
        <v>38.5</v>
      </c>
      <c r="R16" s="4" t="s">
        <v>34</v>
      </c>
      <c r="S16" s="4" t="s">
        <v>54</v>
      </c>
      <c r="T16" s="25" t="s">
        <v>57</v>
      </c>
      <c r="U16" s="10" t="s">
        <v>40</v>
      </c>
      <c r="V16" s="20" t="s">
        <v>29</v>
      </c>
    </row>
    <row r="17" spans="1:22" ht="15">
      <c r="A17" s="9" t="s">
        <v>60</v>
      </c>
      <c r="B17" s="9" t="s">
        <v>38</v>
      </c>
      <c r="C17" s="9" t="s">
        <v>61</v>
      </c>
      <c r="D17" s="18">
        <v>1.4</v>
      </c>
      <c r="E17" s="18">
        <v>1.76</v>
      </c>
      <c r="F17" s="47">
        <v>1</v>
      </c>
      <c r="G17" s="15">
        <v>0.46</v>
      </c>
      <c r="H17" s="9">
        <v>0.84</v>
      </c>
      <c r="I17" s="44">
        <v>5.6000000000000001E-2</v>
      </c>
      <c r="J17" s="15">
        <f>0.696*1.521</f>
        <v>1.0586159999999998</v>
      </c>
      <c r="K17" s="21" t="s">
        <v>29</v>
      </c>
      <c r="L17" s="26" t="s">
        <v>30</v>
      </c>
      <c r="M17" s="9" t="s">
        <v>39</v>
      </c>
      <c r="N17" s="9" t="s">
        <v>32</v>
      </c>
      <c r="O17" s="9" t="s">
        <v>33</v>
      </c>
      <c r="P17" s="14">
        <v>30</v>
      </c>
      <c r="Q17" s="14">
        <v>38.5</v>
      </c>
      <c r="R17" s="14" t="s">
        <v>34</v>
      </c>
      <c r="S17" s="14" t="s">
        <v>54</v>
      </c>
      <c r="T17" s="27" t="s">
        <v>57</v>
      </c>
      <c r="U17" s="9" t="s">
        <v>40</v>
      </c>
      <c r="V17" s="21" t="s">
        <v>29</v>
      </c>
    </row>
    <row r="18" spans="1:22" ht="15">
      <c r="A18" s="12" t="s">
        <v>62</v>
      </c>
      <c r="B18" s="12" t="s">
        <v>38</v>
      </c>
      <c r="C18" s="12" t="s">
        <v>63</v>
      </c>
      <c r="D18" s="10">
        <v>1.4</v>
      </c>
      <c r="E18" s="10">
        <v>1.76</v>
      </c>
      <c r="F18" s="4">
        <v>1</v>
      </c>
      <c r="G18" s="11">
        <v>0.46</v>
      </c>
      <c r="H18" s="10">
        <v>0.96</v>
      </c>
      <c r="I18" s="45">
        <v>5.6000000000000001E-2</v>
      </c>
      <c r="J18" s="11">
        <f>0.696*1.721</f>
        <v>1.197816</v>
      </c>
      <c r="K18" s="20" t="s">
        <v>29</v>
      </c>
      <c r="L18" s="24" t="s">
        <v>30</v>
      </c>
      <c r="M18" s="10" t="s">
        <v>31</v>
      </c>
      <c r="N18" s="10" t="s">
        <v>32</v>
      </c>
      <c r="O18" s="10" t="s">
        <v>33</v>
      </c>
      <c r="P18" s="5">
        <v>30</v>
      </c>
      <c r="Q18" s="5">
        <v>38.5</v>
      </c>
      <c r="R18" s="4" t="s">
        <v>34</v>
      </c>
      <c r="S18" s="4" t="s">
        <v>54</v>
      </c>
      <c r="T18" s="25" t="s">
        <v>57</v>
      </c>
      <c r="U18" s="10" t="s">
        <v>40</v>
      </c>
      <c r="V18" s="20" t="s">
        <v>29</v>
      </c>
    </row>
    <row r="19" spans="1:22" ht="15">
      <c r="A19" s="9" t="s">
        <v>64</v>
      </c>
      <c r="B19" s="9" t="s">
        <v>65</v>
      </c>
      <c r="C19" s="9" t="s">
        <v>27</v>
      </c>
      <c r="D19" s="119">
        <v>1.6</v>
      </c>
      <c r="E19" s="18">
        <v>1.76</v>
      </c>
      <c r="F19" s="47">
        <v>1</v>
      </c>
      <c r="G19" s="15">
        <v>0.46</v>
      </c>
      <c r="H19" s="9">
        <v>0.27</v>
      </c>
      <c r="I19" s="44">
        <v>5.6000000000000001E-2</v>
      </c>
      <c r="J19" s="15"/>
      <c r="K19" s="21" t="s">
        <v>29</v>
      </c>
      <c r="L19" s="26" t="s">
        <v>30</v>
      </c>
      <c r="M19" s="9" t="s">
        <v>39</v>
      </c>
      <c r="N19" s="9" t="s">
        <v>32</v>
      </c>
      <c r="O19" s="9" t="s">
        <v>33</v>
      </c>
      <c r="P19" s="14">
        <v>37.200000000000003</v>
      </c>
      <c r="Q19" s="14">
        <v>42.5</v>
      </c>
      <c r="R19" s="14" t="s">
        <v>34</v>
      </c>
      <c r="S19" s="14" t="s">
        <v>66</v>
      </c>
      <c r="T19" s="27" t="s">
        <v>67</v>
      </c>
      <c r="U19" s="9" t="s">
        <v>40</v>
      </c>
      <c r="V19" s="21" t="s">
        <v>29</v>
      </c>
    </row>
    <row r="20" spans="1:22" ht="15">
      <c r="A20" s="12" t="s">
        <v>68</v>
      </c>
      <c r="B20" s="12" t="s">
        <v>65</v>
      </c>
      <c r="C20" s="10" t="s">
        <v>42</v>
      </c>
      <c r="D20" s="10">
        <v>1.5</v>
      </c>
      <c r="E20" s="10">
        <v>1.76</v>
      </c>
      <c r="F20" s="4">
        <v>1</v>
      </c>
      <c r="G20" s="11">
        <v>0.46</v>
      </c>
      <c r="H20" s="11">
        <v>0.6</v>
      </c>
      <c r="I20" s="45">
        <v>5.6000000000000001E-2</v>
      </c>
      <c r="J20" s="11">
        <f>0.858*0.899</f>
        <v>0.77134199999999997</v>
      </c>
      <c r="K20" s="20" t="s">
        <v>29</v>
      </c>
      <c r="L20" s="24" t="s">
        <v>30</v>
      </c>
      <c r="M20" s="10" t="s">
        <v>31</v>
      </c>
      <c r="N20" s="10" t="s">
        <v>32</v>
      </c>
      <c r="O20" s="10" t="s">
        <v>33</v>
      </c>
      <c r="P20" s="5">
        <v>37.200000000000003</v>
      </c>
      <c r="Q20" s="5">
        <v>42.5</v>
      </c>
      <c r="R20" s="4" t="s">
        <v>34</v>
      </c>
      <c r="S20" s="4" t="s">
        <v>66</v>
      </c>
      <c r="T20" s="25" t="s">
        <v>67</v>
      </c>
      <c r="U20" s="10" t="s">
        <v>40</v>
      </c>
      <c r="V20" s="20" t="s">
        <v>29</v>
      </c>
    </row>
    <row r="21" spans="1:22" ht="15">
      <c r="A21" s="9" t="s">
        <v>69</v>
      </c>
      <c r="B21" s="9" t="s">
        <v>65</v>
      </c>
      <c r="C21" s="9" t="s">
        <v>44</v>
      </c>
      <c r="D21" s="18">
        <v>1.4</v>
      </c>
      <c r="E21" s="18">
        <v>1.76</v>
      </c>
      <c r="F21" s="47">
        <v>1</v>
      </c>
      <c r="G21" s="15">
        <v>0.46</v>
      </c>
      <c r="H21" s="9">
        <v>0.75</v>
      </c>
      <c r="I21" s="44">
        <v>5.6000000000000001E-2</v>
      </c>
      <c r="J21" s="15">
        <f>0.858*1.099</f>
        <v>0.94294199999999995</v>
      </c>
      <c r="K21" s="21" t="s">
        <v>29</v>
      </c>
      <c r="L21" s="26" t="s">
        <v>30</v>
      </c>
      <c r="M21" s="9" t="s">
        <v>39</v>
      </c>
      <c r="N21" s="9" t="s">
        <v>32</v>
      </c>
      <c r="O21" s="9" t="s">
        <v>33</v>
      </c>
      <c r="P21" s="14">
        <v>37.200000000000003</v>
      </c>
      <c r="Q21" s="14">
        <v>42.5</v>
      </c>
      <c r="R21" s="14" t="s">
        <v>34</v>
      </c>
      <c r="S21" s="14" t="s">
        <v>66</v>
      </c>
      <c r="T21" s="27" t="s">
        <v>67</v>
      </c>
      <c r="U21" s="9" t="s">
        <v>40</v>
      </c>
      <c r="V21" s="21" t="s">
        <v>29</v>
      </c>
    </row>
    <row r="22" spans="1:22" ht="15">
      <c r="A22" s="12" t="s">
        <v>70</v>
      </c>
      <c r="B22" s="12" t="s">
        <v>65</v>
      </c>
      <c r="C22" s="10" t="s">
        <v>51</v>
      </c>
      <c r="D22" s="10">
        <v>1.4</v>
      </c>
      <c r="E22" s="10">
        <v>1.76</v>
      </c>
      <c r="F22" s="4">
        <v>1</v>
      </c>
      <c r="G22" s="11">
        <v>0.46</v>
      </c>
      <c r="H22" s="10">
        <v>0.92</v>
      </c>
      <c r="I22" s="45">
        <v>5.6000000000000001E-2</v>
      </c>
      <c r="J22" s="11">
        <f>0.858*1.319</f>
        <v>1.131702</v>
      </c>
      <c r="K22" s="20" t="s">
        <v>29</v>
      </c>
      <c r="L22" s="24" t="s">
        <v>30</v>
      </c>
      <c r="M22" s="10" t="s">
        <v>31</v>
      </c>
      <c r="N22" s="10" t="s">
        <v>32</v>
      </c>
      <c r="O22" s="10" t="s">
        <v>33</v>
      </c>
      <c r="P22" s="5">
        <v>37.200000000000003</v>
      </c>
      <c r="Q22" s="5">
        <v>42.5</v>
      </c>
      <c r="R22" s="4" t="s">
        <v>34</v>
      </c>
      <c r="S22" s="4" t="s">
        <v>66</v>
      </c>
      <c r="T22" s="25" t="s">
        <v>67</v>
      </c>
      <c r="U22" s="10" t="s">
        <v>40</v>
      </c>
      <c r="V22" s="20" t="s">
        <v>29</v>
      </c>
    </row>
    <row r="23" spans="1:22" ht="15">
      <c r="A23" s="9" t="s">
        <v>71</v>
      </c>
      <c r="B23" s="9" t="s">
        <v>65</v>
      </c>
      <c r="C23" s="9" t="s">
        <v>61</v>
      </c>
      <c r="D23" s="18">
        <v>1.4</v>
      </c>
      <c r="E23" s="18">
        <v>1.76</v>
      </c>
      <c r="F23" s="47">
        <v>1</v>
      </c>
      <c r="G23" s="15">
        <v>0.46</v>
      </c>
      <c r="H23" s="9">
        <v>1.07</v>
      </c>
      <c r="I23" s="44">
        <v>5.6000000000000001E-2</v>
      </c>
      <c r="J23" s="15">
        <f>0.858*1.521</f>
        <v>1.3050179999999998</v>
      </c>
      <c r="K23" s="21" t="s">
        <v>29</v>
      </c>
      <c r="L23" s="26" t="s">
        <v>30</v>
      </c>
      <c r="M23" s="9" t="s">
        <v>39</v>
      </c>
      <c r="N23" s="9" t="s">
        <v>32</v>
      </c>
      <c r="O23" s="9" t="s">
        <v>33</v>
      </c>
      <c r="P23" s="14">
        <v>37.200000000000003</v>
      </c>
      <c r="Q23" s="14">
        <v>42.5</v>
      </c>
      <c r="R23" s="14" t="s">
        <v>34</v>
      </c>
      <c r="S23" s="14" t="s">
        <v>66</v>
      </c>
      <c r="T23" s="27" t="s">
        <v>67</v>
      </c>
      <c r="U23" s="9" t="s">
        <v>40</v>
      </c>
      <c r="V23" s="21" t="s">
        <v>29</v>
      </c>
    </row>
    <row r="24" spans="1:22" ht="15">
      <c r="A24" s="12" t="s">
        <v>72</v>
      </c>
      <c r="B24" s="12" t="s">
        <v>73</v>
      </c>
      <c r="C24" s="12" t="s">
        <v>28</v>
      </c>
      <c r="D24" s="10">
        <v>1.5</v>
      </c>
      <c r="E24" s="10">
        <v>1.76</v>
      </c>
      <c r="F24" s="4">
        <v>1</v>
      </c>
      <c r="G24" s="11">
        <v>0.46</v>
      </c>
      <c r="H24" s="10">
        <v>0.48</v>
      </c>
      <c r="I24" s="45">
        <v>5.6000000000000001E-2</v>
      </c>
      <c r="J24" s="11">
        <f>1.056*0.619</f>
        <v>0.65366400000000002</v>
      </c>
      <c r="K24" s="20" t="s">
        <v>29</v>
      </c>
      <c r="L24" s="24" t="s">
        <v>30</v>
      </c>
      <c r="M24" s="10" t="s">
        <v>31</v>
      </c>
      <c r="N24" s="10" t="s">
        <v>32</v>
      </c>
      <c r="O24" s="10" t="s">
        <v>33</v>
      </c>
      <c r="P24" s="5">
        <v>46</v>
      </c>
      <c r="Q24" s="5">
        <v>47.4</v>
      </c>
      <c r="R24" s="4" t="s">
        <v>34</v>
      </c>
      <c r="S24" s="4" t="s">
        <v>74</v>
      </c>
      <c r="T24" s="25" t="s">
        <v>75</v>
      </c>
      <c r="U24" s="10" t="s">
        <v>40</v>
      </c>
      <c r="V24" s="20" t="s">
        <v>29</v>
      </c>
    </row>
    <row r="25" spans="1:22" ht="15">
      <c r="A25" s="9" t="s">
        <v>76</v>
      </c>
      <c r="B25" s="9" t="s">
        <v>73</v>
      </c>
      <c r="C25" s="9" t="s">
        <v>44</v>
      </c>
      <c r="D25" s="18">
        <v>1.4</v>
      </c>
      <c r="E25" s="18">
        <v>1.76</v>
      </c>
      <c r="F25" s="47">
        <v>1</v>
      </c>
      <c r="G25" s="15">
        <v>0.46</v>
      </c>
      <c r="H25" s="9">
        <v>0.94</v>
      </c>
      <c r="I25" s="44">
        <v>5.6000000000000001E-2</v>
      </c>
      <c r="J25" s="15">
        <f>1.056*1.099</f>
        <v>1.160544</v>
      </c>
      <c r="K25" s="21" t="s">
        <v>29</v>
      </c>
      <c r="L25" s="26" t="s">
        <v>30</v>
      </c>
      <c r="M25" s="9" t="s">
        <v>39</v>
      </c>
      <c r="N25" s="9" t="s">
        <v>32</v>
      </c>
      <c r="O25" s="9" t="s">
        <v>33</v>
      </c>
      <c r="P25" s="14">
        <v>46</v>
      </c>
      <c r="Q25" s="14">
        <v>47.4</v>
      </c>
      <c r="R25" s="14" t="s">
        <v>34</v>
      </c>
      <c r="S25" s="14" t="s">
        <v>74</v>
      </c>
      <c r="T25" s="27" t="s">
        <v>75</v>
      </c>
      <c r="U25" s="9" t="s">
        <v>40</v>
      </c>
      <c r="V25" s="21" t="s">
        <v>29</v>
      </c>
    </row>
    <row r="26" spans="1:22" ht="15">
      <c r="A26" s="12" t="s">
        <v>77</v>
      </c>
      <c r="B26" s="12" t="s">
        <v>73</v>
      </c>
      <c r="C26" s="12" t="s">
        <v>51</v>
      </c>
      <c r="D26" s="10">
        <v>1.4</v>
      </c>
      <c r="E26" s="10">
        <v>1.76</v>
      </c>
      <c r="F26" s="4">
        <v>1</v>
      </c>
      <c r="G26" s="11">
        <v>0.46</v>
      </c>
      <c r="H26" s="10">
        <v>1.1599999999999999</v>
      </c>
      <c r="I26" s="45">
        <v>5.6000000000000001E-2</v>
      </c>
      <c r="J26" s="11">
        <f>1.056*1.319</f>
        <v>1.3928640000000001</v>
      </c>
      <c r="K26" s="20" t="s">
        <v>29</v>
      </c>
      <c r="L26" s="24" t="s">
        <v>30</v>
      </c>
      <c r="M26" s="10" t="s">
        <v>31</v>
      </c>
      <c r="N26" s="10" t="s">
        <v>32</v>
      </c>
      <c r="O26" s="10" t="s">
        <v>33</v>
      </c>
      <c r="P26" s="5">
        <v>46</v>
      </c>
      <c r="Q26" s="5">
        <v>47.4</v>
      </c>
      <c r="R26" s="4" t="s">
        <v>34</v>
      </c>
      <c r="S26" s="4" t="s">
        <v>74</v>
      </c>
      <c r="T26" s="25" t="s">
        <v>75</v>
      </c>
      <c r="U26" s="10" t="s">
        <v>40</v>
      </c>
      <c r="V26" s="20" t="s">
        <v>29</v>
      </c>
    </row>
    <row r="27" spans="1:22" ht="15">
      <c r="A27" s="9" t="s">
        <v>78</v>
      </c>
      <c r="B27" s="9" t="s">
        <v>73</v>
      </c>
      <c r="C27" s="9" t="s">
        <v>61</v>
      </c>
      <c r="D27" s="18">
        <v>1.3</v>
      </c>
      <c r="E27" s="18">
        <v>1.76</v>
      </c>
      <c r="F27" s="47">
        <v>1</v>
      </c>
      <c r="G27" s="15">
        <v>0.46</v>
      </c>
      <c r="H27" s="9">
        <v>1.35</v>
      </c>
      <c r="I27" s="44">
        <v>5.6000000000000001E-2</v>
      </c>
      <c r="J27" s="15">
        <f>1.056*1.521</f>
        <v>1.606176</v>
      </c>
      <c r="K27" s="21" t="s">
        <v>29</v>
      </c>
      <c r="L27" s="26" t="s">
        <v>30</v>
      </c>
      <c r="M27" s="9" t="s">
        <v>39</v>
      </c>
      <c r="N27" s="9" t="s">
        <v>32</v>
      </c>
      <c r="O27" s="9" t="s">
        <v>33</v>
      </c>
      <c r="P27" s="14">
        <v>46</v>
      </c>
      <c r="Q27" s="14">
        <v>47.4</v>
      </c>
      <c r="R27" s="14" t="s">
        <v>34</v>
      </c>
      <c r="S27" s="14" t="s">
        <v>74</v>
      </c>
      <c r="T27" s="27" t="s">
        <v>75</v>
      </c>
      <c r="U27" s="9" t="s">
        <v>40</v>
      </c>
      <c r="V27" s="21" t="s">
        <v>29</v>
      </c>
    </row>
    <row r="28" spans="1:22" ht="15">
      <c r="A28" s="12" t="s">
        <v>79</v>
      </c>
      <c r="B28" s="12" t="s">
        <v>80</v>
      </c>
      <c r="C28" s="12" t="s">
        <v>42</v>
      </c>
      <c r="D28" s="10">
        <v>1.4</v>
      </c>
      <c r="E28" s="10">
        <v>1.76</v>
      </c>
      <c r="F28" s="4">
        <v>1</v>
      </c>
      <c r="G28" s="11">
        <v>0.46</v>
      </c>
      <c r="H28" s="10">
        <v>0.91</v>
      </c>
      <c r="I28" s="45">
        <v>5.6000000000000001E-2</v>
      </c>
      <c r="J28" s="11">
        <f>1.256*0.899</f>
        <v>1.1291439999999999</v>
      </c>
      <c r="K28" s="20" t="s">
        <v>29</v>
      </c>
      <c r="L28" s="24" t="s">
        <v>30</v>
      </c>
      <c r="M28" s="10" t="s">
        <v>31</v>
      </c>
      <c r="N28" s="10" t="s">
        <v>32</v>
      </c>
      <c r="O28" s="10" t="s">
        <v>33</v>
      </c>
      <c r="P28" s="5">
        <v>62.7</v>
      </c>
      <c r="Q28" s="5">
        <v>81.5</v>
      </c>
      <c r="R28" s="4" t="s">
        <v>34</v>
      </c>
      <c r="S28" s="4" t="s">
        <v>81</v>
      </c>
      <c r="T28" s="25" t="s">
        <v>82</v>
      </c>
      <c r="U28" s="10" t="s">
        <v>40</v>
      </c>
      <c r="V28" s="20" t="s">
        <v>29</v>
      </c>
    </row>
    <row r="29" spans="1:22" ht="15">
      <c r="A29" s="9" t="s">
        <v>83</v>
      </c>
      <c r="B29" s="9" t="s">
        <v>80</v>
      </c>
      <c r="C29" s="9" t="s">
        <v>51</v>
      </c>
      <c r="D29" s="18">
        <v>1.3</v>
      </c>
      <c r="E29" s="18">
        <v>1.76</v>
      </c>
      <c r="F29" s="47">
        <v>1</v>
      </c>
      <c r="G29" s="15">
        <v>0.46</v>
      </c>
      <c r="H29" s="15">
        <v>1.4</v>
      </c>
      <c r="I29" s="44">
        <v>5.6000000000000001E-2</v>
      </c>
      <c r="J29" s="15">
        <f>1.256*1.319</f>
        <v>1.6566639999999999</v>
      </c>
      <c r="K29" s="21" t="s">
        <v>29</v>
      </c>
      <c r="L29" s="26" t="s">
        <v>30</v>
      </c>
      <c r="M29" s="9" t="s">
        <v>39</v>
      </c>
      <c r="N29" s="9" t="s">
        <v>32</v>
      </c>
      <c r="O29" s="9" t="s">
        <v>33</v>
      </c>
      <c r="P29" s="14">
        <v>62.7</v>
      </c>
      <c r="Q29" s="14">
        <v>81.5</v>
      </c>
      <c r="R29" s="14" t="s">
        <v>34</v>
      </c>
      <c r="S29" s="14" t="s">
        <v>81</v>
      </c>
      <c r="T29" s="27" t="s">
        <v>82</v>
      </c>
      <c r="U29" s="9" t="s">
        <v>40</v>
      </c>
      <c r="V29" s="21" t="s">
        <v>29</v>
      </c>
    </row>
    <row r="30" spans="1:22" ht="15.75" thickBot="1">
      <c r="A30" s="12" t="s">
        <v>84</v>
      </c>
      <c r="B30" s="10" t="s">
        <v>80</v>
      </c>
      <c r="C30" s="10" t="s">
        <v>61</v>
      </c>
      <c r="D30" s="10">
        <v>1.3</v>
      </c>
      <c r="E30" s="10">
        <v>1.76</v>
      </c>
      <c r="F30" s="4">
        <v>1</v>
      </c>
      <c r="G30" s="11">
        <v>0.46</v>
      </c>
      <c r="H30" s="10">
        <v>1.63</v>
      </c>
      <c r="I30" s="45">
        <v>5.6000000000000001E-2</v>
      </c>
      <c r="J30" s="11">
        <f>1.256*1.521</f>
        <v>1.9103759999999999</v>
      </c>
      <c r="K30" s="20" t="s">
        <v>29</v>
      </c>
      <c r="L30" s="29" t="s">
        <v>30</v>
      </c>
      <c r="M30" s="30" t="s">
        <v>31</v>
      </c>
      <c r="N30" s="30" t="s">
        <v>32</v>
      </c>
      <c r="O30" s="30" t="s">
        <v>33</v>
      </c>
      <c r="P30" s="31">
        <v>62.7</v>
      </c>
      <c r="Q30" s="31">
        <v>81.5</v>
      </c>
      <c r="R30" s="31" t="s">
        <v>34</v>
      </c>
      <c r="S30" s="31" t="s">
        <v>81</v>
      </c>
      <c r="T30" s="32" t="s">
        <v>82</v>
      </c>
      <c r="U30" s="10" t="s">
        <v>40</v>
      </c>
      <c r="V30" s="20" t="s">
        <v>29</v>
      </c>
    </row>
    <row r="31" spans="1:22" s="2" customFormat="1" ht="20.100000000000001" customHeight="1">
      <c r="A31" s="139" t="s">
        <v>85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2" s="2" customFormat="1" ht="20.100000000000001" customHeight="1">
      <c r="A32" s="136" t="s">
        <v>86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8"/>
    </row>
    <row r="33" spans="1:22" s="2" customFormat="1" ht="20.100000000000001" customHeight="1"/>
    <row r="35" spans="1:22" s="2" customFormat="1" ht="30" customHeight="1" thickBot="1">
      <c r="A35" s="142" t="s">
        <v>87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4"/>
    </row>
    <row r="36" spans="1:22" s="2" customFormat="1" ht="30" customHeight="1">
      <c r="A36" s="145" t="s">
        <v>88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148" t="s">
        <v>89</v>
      </c>
      <c r="M36" s="149"/>
      <c r="N36" s="149"/>
      <c r="O36" s="149"/>
      <c r="P36" s="149"/>
      <c r="Q36" s="149"/>
      <c r="R36" s="149"/>
      <c r="S36" s="149"/>
      <c r="T36" s="150"/>
    </row>
    <row r="37" spans="1:22" s="2" customFormat="1" ht="42" customHeight="1">
      <c r="A37" s="6" t="s">
        <v>4</v>
      </c>
      <c r="B37" s="17" t="s">
        <v>5</v>
      </c>
      <c r="C37" s="17" t="s">
        <v>6</v>
      </c>
      <c r="D37" s="8" t="s">
        <v>7</v>
      </c>
      <c r="E37" s="110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 t="s">
        <v>90</v>
      </c>
      <c r="M37" s="17" t="s">
        <v>16</v>
      </c>
      <c r="N37" s="17" t="s">
        <v>17</v>
      </c>
      <c r="O37" s="6" t="s">
        <v>91</v>
      </c>
      <c r="P37" s="17" t="s">
        <v>19</v>
      </c>
      <c r="Q37" s="17" t="s">
        <v>20</v>
      </c>
      <c r="R37" s="17" t="s">
        <v>21</v>
      </c>
      <c r="S37" s="17" t="s">
        <v>92</v>
      </c>
      <c r="T37" s="23" t="s">
        <v>23</v>
      </c>
      <c r="U37" s="17" t="s">
        <v>24</v>
      </c>
      <c r="V37" s="19" t="s">
        <v>25</v>
      </c>
    </row>
    <row r="38" spans="1:22" ht="15">
      <c r="A38" s="12" t="s">
        <v>26</v>
      </c>
      <c r="B38" s="10" t="s">
        <v>27</v>
      </c>
      <c r="C38" s="10" t="s">
        <v>28</v>
      </c>
      <c r="D38" s="10">
        <v>1.6</v>
      </c>
      <c r="E38" s="10">
        <v>1.76</v>
      </c>
      <c r="F38" s="4">
        <v>1</v>
      </c>
      <c r="G38" s="11">
        <v>0.46</v>
      </c>
      <c r="H38" s="10">
        <v>0.18</v>
      </c>
      <c r="I38" s="45" t="s">
        <v>93</v>
      </c>
      <c r="J38" s="10"/>
      <c r="K38" s="20" t="s">
        <v>29</v>
      </c>
      <c r="L38" s="24" t="s">
        <v>30</v>
      </c>
      <c r="M38" s="10" t="s">
        <v>31</v>
      </c>
      <c r="N38" s="10" t="s">
        <v>32</v>
      </c>
      <c r="O38" s="10" t="s">
        <v>33</v>
      </c>
      <c r="P38" s="4">
        <v>20.5</v>
      </c>
      <c r="Q38" s="4">
        <v>29.5</v>
      </c>
      <c r="R38" s="4" t="s">
        <v>34</v>
      </c>
      <c r="S38" s="4" t="s">
        <v>35</v>
      </c>
      <c r="T38" s="25" t="s">
        <v>36</v>
      </c>
      <c r="U38" s="10" t="s">
        <v>40</v>
      </c>
      <c r="V38" s="20" t="s">
        <v>29</v>
      </c>
    </row>
    <row r="39" spans="1:22" ht="15">
      <c r="A39" s="9" t="s">
        <v>37</v>
      </c>
      <c r="B39" s="9" t="s">
        <v>27</v>
      </c>
      <c r="C39" s="9" t="s">
        <v>38</v>
      </c>
      <c r="D39" s="9">
        <v>1.6</v>
      </c>
      <c r="E39" s="9">
        <v>1.76</v>
      </c>
      <c r="F39" s="14">
        <v>1</v>
      </c>
      <c r="G39" s="15">
        <v>0.46</v>
      </c>
      <c r="H39" s="9">
        <v>0.21</v>
      </c>
      <c r="I39" s="44" t="s">
        <v>93</v>
      </c>
      <c r="J39" s="96">
        <v>0.32573400000000002</v>
      </c>
      <c r="K39" s="21" t="s">
        <v>29</v>
      </c>
      <c r="L39" s="26" t="s">
        <v>30</v>
      </c>
      <c r="M39" s="9" t="s">
        <v>31</v>
      </c>
      <c r="N39" s="9" t="s">
        <v>32</v>
      </c>
      <c r="O39" s="18" t="s">
        <v>33</v>
      </c>
      <c r="P39" s="14">
        <v>20.5</v>
      </c>
      <c r="Q39" s="14">
        <v>29.5</v>
      </c>
      <c r="R39" s="14" t="s">
        <v>34</v>
      </c>
      <c r="S39" s="14" t="s">
        <v>35</v>
      </c>
      <c r="T39" s="27" t="s">
        <v>36</v>
      </c>
      <c r="U39" s="9" t="s">
        <v>40</v>
      </c>
      <c r="V39" s="21" t="s">
        <v>29</v>
      </c>
    </row>
    <row r="40" spans="1:22" ht="15">
      <c r="A40" s="12" t="s">
        <v>41</v>
      </c>
      <c r="B40" s="10" t="s">
        <v>27</v>
      </c>
      <c r="C40" s="10" t="s">
        <v>42</v>
      </c>
      <c r="D40" s="10">
        <v>1.6</v>
      </c>
      <c r="E40" s="10">
        <v>1.76</v>
      </c>
      <c r="F40" s="4">
        <v>1</v>
      </c>
      <c r="G40" s="11">
        <v>0.46</v>
      </c>
      <c r="H40" s="10">
        <v>0.28000000000000003</v>
      </c>
      <c r="I40" s="46" t="s">
        <v>93</v>
      </c>
      <c r="J40" s="97">
        <v>0.41893400000000003</v>
      </c>
      <c r="K40" s="20" t="s">
        <v>29</v>
      </c>
      <c r="L40" s="24" t="s">
        <v>30</v>
      </c>
      <c r="M40" s="10" t="s">
        <v>31</v>
      </c>
      <c r="N40" s="10" t="s">
        <v>32</v>
      </c>
      <c r="O40" s="10" t="s">
        <v>33</v>
      </c>
      <c r="P40" s="4">
        <v>20.5</v>
      </c>
      <c r="Q40" s="4">
        <v>29.5</v>
      </c>
      <c r="R40" s="4" t="s">
        <v>34</v>
      </c>
      <c r="S40" s="4" t="s">
        <v>35</v>
      </c>
      <c r="T40" s="25" t="s">
        <v>36</v>
      </c>
      <c r="U40" s="10" t="s">
        <v>40</v>
      </c>
      <c r="V40" s="20" t="s">
        <v>29</v>
      </c>
    </row>
    <row r="41" spans="1:22" ht="15">
      <c r="A41" s="9" t="s">
        <v>43</v>
      </c>
      <c r="B41" s="9" t="s">
        <v>27</v>
      </c>
      <c r="C41" s="9" t="s">
        <v>44</v>
      </c>
      <c r="D41" s="9">
        <v>1.6</v>
      </c>
      <c r="E41" s="9">
        <v>1.76</v>
      </c>
      <c r="F41" s="14">
        <v>1</v>
      </c>
      <c r="G41" s="15">
        <v>0.46</v>
      </c>
      <c r="H41" s="9">
        <v>0.36</v>
      </c>
      <c r="I41" s="44" t="s">
        <v>93</v>
      </c>
      <c r="J41" s="96">
        <v>0.51213399999999998</v>
      </c>
      <c r="K41" s="21" t="s">
        <v>29</v>
      </c>
      <c r="L41" s="26" t="s">
        <v>30</v>
      </c>
      <c r="M41" s="9" t="s">
        <v>31</v>
      </c>
      <c r="N41" s="9" t="s">
        <v>32</v>
      </c>
      <c r="O41" s="18" t="s">
        <v>33</v>
      </c>
      <c r="P41" s="14">
        <v>20.5</v>
      </c>
      <c r="Q41" s="14">
        <v>29.5</v>
      </c>
      <c r="R41" s="14" t="s">
        <v>34</v>
      </c>
      <c r="S41" s="14" t="s">
        <v>35</v>
      </c>
      <c r="T41" s="27" t="s">
        <v>36</v>
      </c>
      <c r="U41" s="9" t="s">
        <v>40</v>
      </c>
      <c r="V41" s="21" t="s">
        <v>29</v>
      </c>
    </row>
    <row r="42" spans="1:22" ht="15">
      <c r="A42" s="12" t="s">
        <v>45</v>
      </c>
      <c r="B42" s="10" t="s">
        <v>46</v>
      </c>
      <c r="C42" s="10" t="s">
        <v>42</v>
      </c>
      <c r="D42" s="10">
        <v>1.5</v>
      </c>
      <c r="E42" s="10">
        <v>1.76</v>
      </c>
      <c r="F42" s="4">
        <v>1</v>
      </c>
      <c r="G42" s="11">
        <v>0.46</v>
      </c>
      <c r="H42" s="10">
        <v>0.37</v>
      </c>
      <c r="I42" s="45" t="s">
        <v>93</v>
      </c>
      <c r="J42" s="97">
        <v>0.51782399999999995</v>
      </c>
      <c r="K42" s="20" t="s">
        <v>29</v>
      </c>
      <c r="L42" s="24" t="s">
        <v>30</v>
      </c>
      <c r="M42" s="10" t="s">
        <v>31</v>
      </c>
      <c r="N42" s="10" t="s">
        <v>32</v>
      </c>
      <c r="O42" s="10" t="s">
        <v>33</v>
      </c>
      <c r="P42" s="4">
        <v>25</v>
      </c>
      <c r="Q42" s="4">
        <v>33.799999999999997</v>
      </c>
      <c r="R42" s="4" t="s">
        <v>34</v>
      </c>
      <c r="S42" s="4" t="s">
        <v>47</v>
      </c>
      <c r="T42" s="25" t="s">
        <v>48</v>
      </c>
      <c r="U42" s="10" t="s">
        <v>40</v>
      </c>
      <c r="V42" s="20" t="s">
        <v>29</v>
      </c>
    </row>
    <row r="43" spans="1:22" ht="15">
      <c r="A43" s="9" t="s">
        <v>49</v>
      </c>
      <c r="B43" s="9" t="s">
        <v>46</v>
      </c>
      <c r="C43" s="9" t="s">
        <v>44</v>
      </c>
      <c r="D43" s="9">
        <v>1.5</v>
      </c>
      <c r="E43" s="9">
        <v>1.76</v>
      </c>
      <c r="F43" s="14">
        <v>1</v>
      </c>
      <c r="G43" s="15">
        <v>0.46</v>
      </c>
      <c r="H43" s="9">
        <v>0.46</v>
      </c>
      <c r="I43" s="44" t="s">
        <v>93</v>
      </c>
      <c r="J43" s="96">
        <v>0.63302399999999992</v>
      </c>
      <c r="K43" s="21" t="s">
        <v>29</v>
      </c>
      <c r="L43" s="26" t="s">
        <v>30</v>
      </c>
      <c r="M43" s="9" t="s">
        <v>31</v>
      </c>
      <c r="N43" s="9" t="s">
        <v>32</v>
      </c>
      <c r="O43" s="18" t="s">
        <v>33</v>
      </c>
      <c r="P43" s="14">
        <v>25</v>
      </c>
      <c r="Q43" s="14">
        <v>33.799999999999997</v>
      </c>
      <c r="R43" s="14" t="s">
        <v>34</v>
      </c>
      <c r="S43" s="14" t="s">
        <v>47</v>
      </c>
      <c r="T43" s="27" t="s">
        <v>48</v>
      </c>
      <c r="U43" s="9" t="s">
        <v>40</v>
      </c>
      <c r="V43" s="21" t="s">
        <v>29</v>
      </c>
    </row>
    <row r="44" spans="1:22" ht="15">
      <c r="A44" s="12" t="s">
        <v>50</v>
      </c>
      <c r="B44" s="10" t="s">
        <v>46</v>
      </c>
      <c r="C44" s="10" t="s">
        <v>51</v>
      </c>
      <c r="D44" s="10">
        <v>1.5</v>
      </c>
      <c r="E44" s="10">
        <v>1.76</v>
      </c>
      <c r="F44" s="4">
        <v>1</v>
      </c>
      <c r="G44" s="11">
        <v>0.46</v>
      </c>
      <c r="H44" s="10">
        <v>0.57999999999999996</v>
      </c>
      <c r="I44" s="45" t="s">
        <v>93</v>
      </c>
      <c r="J44" s="97">
        <v>0.75974399999999986</v>
      </c>
      <c r="K44" s="20" t="s">
        <v>29</v>
      </c>
      <c r="L44" s="24" t="s">
        <v>30</v>
      </c>
      <c r="M44" s="10" t="s">
        <v>31</v>
      </c>
      <c r="N44" s="10" t="s">
        <v>32</v>
      </c>
      <c r="O44" s="10" t="s">
        <v>33</v>
      </c>
      <c r="P44" s="4">
        <v>25</v>
      </c>
      <c r="Q44" s="4">
        <v>33.799999999999997</v>
      </c>
      <c r="R44" s="4" t="s">
        <v>34</v>
      </c>
      <c r="S44" s="4" t="s">
        <v>47</v>
      </c>
      <c r="T44" s="25" t="s">
        <v>48</v>
      </c>
      <c r="U44" s="10" t="s">
        <v>40</v>
      </c>
      <c r="V44" s="20" t="s">
        <v>29</v>
      </c>
    </row>
    <row r="45" spans="1:22" ht="15">
      <c r="A45" s="9" t="s">
        <v>52</v>
      </c>
      <c r="B45" s="9" t="s">
        <v>38</v>
      </c>
      <c r="C45" s="9" t="s">
        <v>53</v>
      </c>
      <c r="D45" s="9">
        <v>1.6</v>
      </c>
      <c r="E45" s="9">
        <v>1.76</v>
      </c>
      <c r="F45" s="14">
        <v>1</v>
      </c>
      <c r="G45" s="15">
        <v>0.46</v>
      </c>
      <c r="H45" s="9">
        <v>0.26</v>
      </c>
      <c r="I45" s="44" t="s">
        <v>93</v>
      </c>
      <c r="J45" s="96"/>
      <c r="K45" s="21" t="s">
        <v>29</v>
      </c>
      <c r="L45" s="26" t="s">
        <v>30</v>
      </c>
      <c r="M45" s="9" t="s">
        <v>31</v>
      </c>
      <c r="N45" s="9" t="s">
        <v>32</v>
      </c>
      <c r="O45" s="18" t="s">
        <v>33</v>
      </c>
      <c r="P45" s="14">
        <v>30</v>
      </c>
      <c r="Q45" s="14">
        <v>33.799999999999997</v>
      </c>
      <c r="R45" s="14" t="s">
        <v>34</v>
      </c>
      <c r="S45" s="14" t="s">
        <v>54</v>
      </c>
      <c r="T45" s="27" t="s">
        <v>57</v>
      </c>
      <c r="U45" s="9" t="s">
        <v>40</v>
      </c>
      <c r="V45" s="21" t="s">
        <v>29</v>
      </c>
    </row>
    <row r="46" spans="1:22" ht="15">
      <c r="A46" s="12" t="s">
        <v>56</v>
      </c>
      <c r="B46" s="12" t="s">
        <v>38</v>
      </c>
      <c r="C46" s="10" t="s">
        <v>42</v>
      </c>
      <c r="D46" s="10">
        <v>1.5</v>
      </c>
      <c r="E46" s="10">
        <v>1.76</v>
      </c>
      <c r="F46" s="4">
        <v>1</v>
      </c>
      <c r="G46" s="11">
        <v>0.46</v>
      </c>
      <c r="H46" s="10">
        <v>0.47</v>
      </c>
      <c r="I46" s="46" t="s">
        <v>93</v>
      </c>
      <c r="J46" s="97">
        <v>0.62570399999999993</v>
      </c>
      <c r="K46" s="20" t="s">
        <v>29</v>
      </c>
      <c r="L46" s="24" t="s">
        <v>30</v>
      </c>
      <c r="M46" s="10" t="s">
        <v>31</v>
      </c>
      <c r="N46" s="10" t="s">
        <v>32</v>
      </c>
      <c r="O46" s="10" t="s">
        <v>33</v>
      </c>
      <c r="P46" s="5">
        <v>30</v>
      </c>
      <c r="Q46" s="5">
        <v>33.799999999999997</v>
      </c>
      <c r="R46" s="4" t="s">
        <v>34</v>
      </c>
      <c r="S46" s="4" t="s">
        <v>54</v>
      </c>
      <c r="T46" s="25" t="s">
        <v>57</v>
      </c>
      <c r="U46" s="10" t="s">
        <v>40</v>
      </c>
      <c r="V46" s="20" t="s">
        <v>29</v>
      </c>
    </row>
    <row r="47" spans="1:22" ht="15">
      <c r="A47" s="9" t="s">
        <v>94</v>
      </c>
      <c r="B47" s="9" t="s">
        <v>38</v>
      </c>
      <c r="C47" s="9" t="s">
        <v>44</v>
      </c>
      <c r="D47" s="9">
        <v>1.5</v>
      </c>
      <c r="E47" s="9">
        <v>1.76</v>
      </c>
      <c r="F47" s="14">
        <v>1</v>
      </c>
      <c r="G47" s="15">
        <v>0.46</v>
      </c>
      <c r="H47" s="9">
        <v>0.59</v>
      </c>
      <c r="I47" s="44" t="s">
        <v>93</v>
      </c>
      <c r="J47" s="96">
        <v>0.76490399999999992</v>
      </c>
      <c r="K47" s="21" t="s">
        <v>29</v>
      </c>
      <c r="L47" s="26" t="s">
        <v>30</v>
      </c>
      <c r="M47" s="9" t="s">
        <v>31</v>
      </c>
      <c r="N47" s="9" t="s">
        <v>32</v>
      </c>
      <c r="O47" s="18" t="s">
        <v>33</v>
      </c>
      <c r="P47" s="14">
        <v>30</v>
      </c>
      <c r="Q47" s="14">
        <v>33.799999999999997</v>
      </c>
      <c r="R47" s="14" t="s">
        <v>34</v>
      </c>
      <c r="S47" s="14" t="s">
        <v>54</v>
      </c>
      <c r="T47" s="27" t="s">
        <v>57</v>
      </c>
      <c r="U47" s="9" t="s">
        <v>40</v>
      </c>
      <c r="V47" s="21" t="s">
        <v>29</v>
      </c>
    </row>
    <row r="48" spans="1:22" ht="15">
      <c r="A48" s="12" t="s">
        <v>95</v>
      </c>
      <c r="B48" s="12" t="s">
        <v>38</v>
      </c>
      <c r="C48" s="10" t="s">
        <v>51</v>
      </c>
      <c r="D48" s="10">
        <v>1.4</v>
      </c>
      <c r="E48" s="10">
        <v>1.76</v>
      </c>
      <c r="F48" s="4">
        <v>1</v>
      </c>
      <c r="G48" s="11">
        <v>0.46</v>
      </c>
      <c r="H48" s="10">
        <v>0.72</v>
      </c>
      <c r="I48" s="45" t="s">
        <v>93</v>
      </c>
      <c r="J48" s="97">
        <v>0.91802399999999995</v>
      </c>
      <c r="K48" s="20" t="s">
        <v>29</v>
      </c>
      <c r="L48" s="24" t="s">
        <v>30</v>
      </c>
      <c r="M48" s="10" t="s">
        <v>31</v>
      </c>
      <c r="N48" s="10" t="s">
        <v>32</v>
      </c>
      <c r="O48" s="10" t="s">
        <v>33</v>
      </c>
      <c r="P48" s="5">
        <v>30</v>
      </c>
      <c r="Q48" s="5">
        <v>33.799999999999997</v>
      </c>
      <c r="R48" s="4" t="s">
        <v>34</v>
      </c>
      <c r="S48" s="4" t="s">
        <v>54</v>
      </c>
      <c r="T48" s="25" t="s">
        <v>57</v>
      </c>
      <c r="U48" s="10" t="s">
        <v>40</v>
      </c>
      <c r="V48" s="20" t="s">
        <v>29</v>
      </c>
    </row>
    <row r="49" spans="1:22" ht="15">
      <c r="A49" s="9" t="s">
        <v>60</v>
      </c>
      <c r="B49" s="9" t="s">
        <v>38</v>
      </c>
      <c r="C49" s="9" t="s">
        <v>61</v>
      </c>
      <c r="D49" s="9">
        <v>1.4</v>
      </c>
      <c r="E49" s="9">
        <v>1.76</v>
      </c>
      <c r="F49" s="14">
        <v>1</v>
      </c>
      <c r="G49" s="15">
        <v>0.46</v>
      </c>
      <c r="H49" s="9">
        <v>0.84</v>
      </c>
      <c r="I49" s="44" t="s">
        <v>93</v>
      </c>
      <c r="J49" s="96">
        <v>1.06</v>
      </c>
      <c r="K49" s="21" t="s">
        <v>29</v>
      </c>
      <c r="L49" s="26" t="s">
        <v>30</v>
      </c>
      <c r="M49" s="9" t="s">
        <v>31</v>
      </c>
      <c r="N49" s="9" t="s">
        <v>32</v>
      </c>
      <c r="O49" s="18" t="s">
        <v>33</v>
      </c>
      <c r="P49" s="14">
        <v>30</v>
      </c>
      <c r="Q49" s="14">
        <v>33.799999999999997</v>
      </c>
      <c r="R49" s="14" t="s">
        <v>34</v>
      </c>
      <c r="S49" s="14" t="s">
        <v>54</v>
      </c>
      <c r="T49" s="27" t="s">
        <v>57</v>
      </c>
      <c r="U49" s="9" t="s">
        <v>40</v>
      </c>
      <c r="V49" s="21" t="s">
        <v>29</v>
      </c>
    </row>
    <row r="50" spans="1:22" ht="15">
      <c r="A50" s="12" t="s">
        <v>96</v>
      </c>
      <c r="B50" s="12" t="s">
        <v>38</v>
      </c>
      <c r="C50" s="12" t="s">
        <v>63</v>
      </c>
      <c r="D50" s="10">
        <v>1.4</v>
      </c>
      <c r="E50" s="10">
        <v>1.76</v>
      </c>
      <c r="F50" s="4">
        <v>1</v>
      </c>
      <c r="G50" s="11">
        <v>0.46</v>
      </c>
      <c r="H50" s="10">
        <v>0.96</v>
      </c>
      <c r="I50" s="45" t="s">
        <v>93</v>
      </c>
      <c r="J50" s="97"/>
      <c r="K50" s="20" t="s">
        <v>29</v>
      </c>
      <c r="L50" s="24" t="s">
        <v>30</v>
      </c>
      <c r="M50" s="10" t="s">
        <v>31</v>
      </c>
      <c r="N50" s="10" t="s">
        <v>32</v>
      </c>
      <c r="O50" s="10" t="s">
        <v>33</v>
      </c>
      <c r="P50" s="5">
        <v>30</v>
      </c>
      <c r="Q50" s="5">
        <v>33.799999999999997</v>
      </c>
      <c r="R50" s="4" t="s">
        <v>34</v>
      </c>
      <c r="S50" s="4" t="s">
        <v>54</v>
      </c>
      <c r="T50" s="25" t="s">
        <v>57</v>
      </c>
      <c r="U50" s="10" t="s">
        <v>40</v>
      </c>
      <c r="V50" s="20" t="s">
        <v>29</v>
      </c>
    </row>
    <row r="51" spans="1:22" ht="15">
      <c r="A51" s="9" t="s">
        <v>64</v>
      </c>
      <c r="B51" s="9" t="s">
        <v>65</v>
      </c>
      <c r="C51" s="9" t="s">
        <v>27</v>
      </c>
      <c r="D51" s="9">
        <v>1.6</v>
      </c>
      <c r="E51" s="9">
        <v>1.76</v>
      </c>
      <c r="F51" s="14">
        <v>1</v>
      </c>
      <c r="G51" s="15">
        <v>0.46</v>
      </c>
      <c r="H51" s="9">
        <v>0.27</v>
      </c>
      <c r="I51" s="44" t="s">
        <v>93</v>
      </c>
      <c r="J51" s="96"/>
      <c r="K51" s="21" t="s">
        <v>29</v>
      </c>
      <c r="L51" s="26" t="s">
        <v>30</v>
      </c>
      <c r="M51" s="9" t="s">
        <v>31</v>
      </c>
      <c r="N51" s="9" t="s">
        <v>32</v>
      </c>
      <c r="O51" s="18" t="s">
        <v>33</v>
      </c>
      <c r="P51" s="14">
        <v>37.200000000000003</v>
      </c>
      <c r="Q51" s="14">
        <v>42.5</v>
      </c>
      <c r="R51" s="14" t="s">
        <v>34</v>
      </c>
      <c r="S51" s="14" t="s">
        <v>66</v>
      </c>
      <c r="T51" s="27" t="s">
        <v>67</v>
      </c>
      <c r="U51" s="9" t="s">
        <v>40</v>
      </c>
      <c r="V51" s="21" t="s">
        <v>29</v>
      </c>
    </row>
    <row r="52" spans="1:22" ht="15">
      <c r="A52" s="12" t="s">
        <v>68</v>
      </c>
      <c r="B52" s="12" t="s">
        <v>65</v>
      </c>
      <c r="C52" s="10" t="s">
        <v>42</v>
      </c>
      <c r="D52" s="10">
        <v>1.5</v>
      </c>
      <c r="E52" s="10">
        <v>1.76</v>
      </c>
      <c r="F52" s="4">
        <v>1</v>
      </c>
      <c r="G52" s="11">
        <v>0.46</v>
      </c>
      <c r="H52" s="11">
        <v>0.6</v>
      </c>
      <c r="I52" s="46" t="s">
        <v>93</v>
      </c>
      <c r="J52" s="97"/>
      <c r="K52" s="20" t="s">
        <v>29</v>
      </c>
      <c r="L52" s="24" t="s">
        <v>30</v>
      </c>
      <c r="M52" s="10" t="s">
        <v>31</v>
      </c>
      <c r="N52" s="10" t="s">
        <v>32</v>
      </c>
      <c r="O52" s="10" t="s">
        <v>33</v>
      </c>
      <c r="P52" s="5">
        <v>37.200000000000003</v>
      </c>
      <c r="Q52" s="5">
        <v>42.5</v>
      </c>
      <c r="R52" s="4" t="s">
        <v>34</v>
      </c>
      <c r="S52" s="4" t="s">
        <v>66</v>
      </c>
      <c r="T52" s="25" t="s">
        <v>67</v>
      </c>
      <c r="U52" s="10" t="s">
        <v>40</v>
      </c>
      <c r="V52" s="20" t="s">
        <v>29</v>
      </c>
    </row>
    <row r="53" spans="1:22" ht="15">
      <c r="A53" s="9" t="s">
        <v>69</v>
      </c>
      <c r="B53" s="9" t="s">
        <v>65</v>
      </c>
      <c r="C53" s="9" t="s">
        <v>44</v>
      </c>
      <c r="D53" s="9">
        <v>1.4</v>
      </c>
      <c r="E53" s="9">
        <v>1.76</v>
      </c>
      <c r="F53" s="14">
        <v>1</v>
      </c>
      <c r="G53" s="15">
        <v>0.46</v>
      </c>
      <c r="H53" s="9">
        <v>0.75</v>
      </c>
      <c r="I53" s="44" t="s">
        <v>93</v>
      </c>
      <c r="J53" s="96">
        <v>0.94294199999999995</v>
      </c>
      <c r="K53" s="21" t="s">
        <v>29</v>
      </c>
      <c r="L53" s="26" t="s">
        <v>30</v>
      </c>
      <c r="M53" s="9" t="s">
        <v>31</v>
      </c>
      <c r="N53" s="9" t="s">
        <v>32</v>
      </c>
      <c r="O53" s="18" t="s">
        <v>33</v>
      </c>
      <c r="P53" s="14">
        <v>37.200000000000003</v>
      </c>
      <c r="Q53" s="14">
        <v>42.5</v>
      </c>
      <c r="R53" s="14" t="s">
        <v>34</v>
      </c>
      <c r="S53" s="14" t="s">
        <v>66</v>
      </c>
      <c r="T53" s="27" t="s">
        <v>67</v>
      </c>
      <c r="U53" s="9" t="s">
        <v>40</v>
      </c>
      <c r="V53" s="21" t="s">
        <v>29</v>
      </c>
    </row>
    <row r="54" spans="1:22" ht="15">
      <c r="A54" s="12" t="s">
        <v>70</v>
      </c>
      <c r="B54" s="12" t="s">
        <v>65</v>
      </c>
      <c r="C54" s="10" t="s">
        <v>51</v>
      </c>
      <c r="D54" s="10">
        <v>1.4</v>
      </c>
      <c r="E54" s="10">
        <v>1.76</v>
      </c>
      <c r="F54" s="4">
        <v>1</v>
      </c>
      <c r="G54" s="11">
        <v>0.46</v>
      </c>
      <c r="H54" s="10">
        <v>0.92</v>
      </c>
      <c r="I54" s="45" t="s">
        <v>93</v>
      </c>
      <c r="J54" s="97">
        <v>1.131702</v>
      </c>
      <c r="K54" s="20" t="s">
        <v>29</v>
      </c>
      <c r="L54" s="24" t="s">
        <v>30</v>
      </c>
      <c r="M54" s="10" t="s">
        <v>31</v>
      </c>
      <c r="N54" s="10" t="s">
        <v>32</v>
      </c>
      <c r="O54" s="10" t="s">
        <v>33</v>
      </c>
      <c r="P54" s="5">
        <v>37.200000000000003</v>
      </c>
      <c r="Q54" s="5">
        <v>42.5</v>
      </c>
      <c r="R54" s="4" t="s">
        <v>34</v>
      </c>
      <c r="S54" s="4" t="s">
        <v>66</v>
      </c>
      <c r="T54" s="25" t="s">
        <v>67</v>
      </c>
      <c r="U54" s="10" t="s">
        <v>40</v>
      </c>
      <c r="V54" s="20" t="s">
        <v>29</v>
      </c>
    </row>
    <row r="55" spans="1:22" ht="15">
      <c r="A55" s="9" t="s">
        <v>71</v>
      </c>
      <c r="B55" s="9" t="s">
        <v>65</v>
      </c>
      <c r="C55" s="9" t="s">
        <v>61</v>
      </c>
      <c r="D55" s="9">
        <v>1.4</v>
      </c>
      <c r="E55" s="9">
        <v>1.76</v>
      </c>
      <c r="F55" s="14">
        <v>1</v>
      </c>
      <c r="G55" s="15">
        <v>0.46</v>
      </c>
      <c r="H55" s="9">
        <v>1.07</v>
      </c>
      <c r="I55" s="44" t="s">
        <v>93</v>
      </c>
      <c r="J55" s="96">
        <v>1.3050179999999998</v>
      </c>
      <c r="K55" s="21" t="s">
        <v>29</v>
      </c>
      <c r="L55" s="26" t="s">
        <v>30</v>
      </c>
      <c r="M55" s="9" t="s">
        <v>31</v>
      </c>
      <c r="N55" s="9" t="s">
        <v>32</v>
      </c>
      <c r="O55" s="18" t="s">
        <v>33</v>
      </c>
      <c r="P55" s="14">
        <v>37.200000000000003</v>
      </c>
      <c r="Q55" s="14">
        <v>42.5</v>
      </c>
      <c r="R55" s="14" t="s">
        <v>34</v>
      </c>
      <c r="S55" s="14" t="s">
        <v>66</v>
      </c>
      <c r="T55" s="27" t="s">
        <v>67</v>
      </c>
      <c r="U55" s="9" t="s">
        <v>40</v>
      </c>
      <c r="V55" s="21" t="s">
        <v>29</v>
      </c>
    </row>
    <row r="56" spans="1:22" ht="15">
      <c r="A56" s="12" t="s">
        <v>72</v>
      </c>
      <c r="B56" s="12" t="s">
        <v>73</v>
      </c>
      <c r="C56" s="12" t="s">
        <v>28</v>
      </c>
      <c r="D56" s="10">
        <v>1.5</v>
      </c>
      <c r="E56" s="10">
        <v>1.76</v>
      </c>
      <c r="F56" s="4">
        <v>1</v>
      </c>
      <c r="G56" s="11">
        <v>0.46</v>
      </c>
      <c r="H56" s="10">
        <v>0.48</v>
      </c>
      <c r="I56" s="45" t="s">
        <v>93</v>
      </c>
      <c r="J56" s="97">
        <v>0.65366400000000002</v>
      </c>
      <c r="K56" s="20" t="s">
        <v>29</v>
      </c>
      <c r="L56" s="24" t="s">
        <v>30</v>
      </c>
      <c r="M56" s="10" t="s">
        <v>31</v>
      </c>
      <c r="N56" s="10" t="s">
        <v>32</v>
      </c>
      <c r="O56" s="10" t="s">
        <v>33</v>
      </c>
      <c r="P56" s="5">
        <v>46</v>
      </c>
      <c r="Q56" s="5">
        <v>47.4</v>
      </c>
      <c r="R56" s="4" t="s">
        <v>34</v>
      </c>
      <c r="S56" s="4" t="s">
        <v>74</v>
      </c>
      <c r="T56" s="25" t="s">
        <v>75</v>
      </c>
      <c r="U56" s="10" t="s">
        <v>40</v>
      </c>
      <c r="V56" s="20" t="s">
        <v>29</v>
      </c>
    </row>
    <row r="57" spans="1:22" ht="15">
      <c r="A57" s="9" t="s">
        <v>76</v>
      </c>
      <c r="B57" s="9" t="s">
        <v>73</v>
      </c>
      <c r="C57" s="9" t="s">
        <v>44</v>
      </c>
      <c r="D57" s="9">
        <v>1.4</v>
      </c>
      <c r="E57" s="9">
        <v>1.76</v>
      </c>
      <c r="F57" s="14">
        <v>1</v>
      </c>
      <c r="G57" s="15">
        <v>0.46</v>
      </c>
      <c r="H57" s="9">
        <v>0.94</v>
      </c>
      <c r="I57" s="44" t="s">
        <v>93</v>
      </c>
      <c r="J57" s="96">
        <v>1.160544</v>
      </c>
      <c r="K57" s="21" t="s">
        <v>29</v>
      </c>
      <c r="L57" s="26" t="s">
        <v>30</v>
      </c>
      <c r="M57" s="9" t="s">
        <v>31</v>
      </c>
      <c r="N57" s="9" t="s">
        <v>32</v>
      </c>
      <c r="O57" s="18" t="s">
        <v>33</v>
      </c>
      <c r="P57" s="14">
        <v>46</v>
      </c>
      <c r="Q57" s="14">
        <v>47.4</v>
      </c>
      <c r="R57" s="14" t="s">
        <v>34</v>
      </c>
      <c r="S57" s="14" t="s">
        <v>74</v>
      </c>
      <c r="T57" s="27" t="s">
        <v>75</v>
      </c>
      <c r="U57" s="9" t="s">
        <v>40</v>
      </c>
      <c r="V57" s="21" t="s">
        <v>29</v>
      </c>
    </row>
    <row r="58" spans="1:22" ht="15">
      <c r="A58" s="12" t="s">
        <v>77</v>
      </c>
      <c r="B58" s="12" t="s">
        <v>73</v>
      </c>
      <c r="C58" s="12" t="s">
        <v>51</v>
      </c>
      <c r="D58" s="10">
        <v>1.4</v>
      </c>
      <c r="E58" s="10">
        <v>1.76</v>
      </c>
      <c r="F58" s="4">
        <v>1</v>
      </c>
      <c r="G58" s="11">
        <v>0.46</v>
      </c>
      <c r="H58" s="10">
        <v>1.1599999999999999</v>
      </c>
      <c r="I58" s="46" t="s">
        <v>93</v>
      </c>
      <c r="J58" s="97">
        <v>1.3928640000000001</v>
      </c>
      <c r="K58" s="20" t="s">
        <v>29</v>
      </c>
      <c r="L58" s="24" t="s">
        <v>30</v>
      </c>
      <c r="M58" s="10" t="s">
        <v>31</v>
      </c>
      <c r="N58" s="10" t="s">
        <v>32</v>
      </c>
      <c r="O58" s="10" t="s">
        <v>33</v>
      </c>
      <c r="P58" s="5">
        <v>46</v>
      </c>
      <c r="Q58" s="5">
        <v>47.4</v>
      </c>
      <c r="R58" s="4" t="s">
        <v>34</v>
      </c>
      <c r="S58" s="4" t="s">
        <v>74</v>
      </c>
      <c r="T58" s="25" t="s">
        <v>75</v>
      </c>
      <c r="U58" s="10" t="s">
        <v>40</v>
      </c>
      <c r="V58" s="20" t="s">
        <v>29</v>
      </c>
    </row>
    <row r="59" spans="1:22" ht="15">
      <c r="A59" s="9" t="s">
        <v>97</v>
      </c>
      <c r="B59" s="9" t="s">
        <v>73</v>
      </c>
      <c r="C59" s="9" t="s">
        <v>61</v>
      </c>
      <c r="D59" s="9">
        <v>1.3</v>
      </c>
      <c r="E59" s="9">
        <v>1.76</v>
      </c>
      <c r="F59" s="14">
        <v>1</v>
      </c>
      <c r="G59" s="15">
        <v>0.46</v>
      </c>
      <c r="H59" s="9">
        <v>1.35</v>
      </c>
      <c r="I59" s="44" t="s">
        <v>93</v>
      </c>
      <c r="J59" s="96"/>
      <c r="K59" s="21" t="s">
        <v>29</v>
      </c>
      <c r="L59" s="26" t="s">
        <v>30</v>
      </c>
      <c r="M59" s="9" t="s">
        <v>31</v>
      </c>
      <c r="N59" s="9" t="s">
        <v>32</v>
      </c>
      <c r="O59" s="18" t="s">
        <v>33</v>
      </c>
      <c r="P59" s="14">
        <v>46</v>
      </c>
      <c r="Q59" s="14">
        <v>47.4</v>
      </c>
      <c r="R59" s="14" t="s">
        <v>34</v>
      </c>
      <c r="S59" s="14" t="s">
        <v>74</v>
      </c>
      <c r="T59" s="27" t="s">
        <v>75</v>
      </c>
      <c r="U59" s="9" t="s">
        <v>40</v>
      </c>
      <c r="V59" s="21" t="s">
        <v>29</v>
      </c>
    </row>
    <row r="60" spans="1:22" ht="15">
      <c r="A60" s="12" t="s">
        <v>98</v>
      </c>
      <c r="B60" s="12" t="s">
        <v>80</v>
      </c>
      <c r="C60" s="12" t="s">
        <v>42</v>
      </c>
      <c r="D60" s="10">
        <v>1.4</v>
      </c>
      <c r="E60" s="10">
        <v>1.76</v>
      </c>
      <c r="F60" s="4">
        <v>1</v>
      </c>
      <c r="G60" s="11">
        <v>0.46</v>
      </c>
      <c r="H60" s="10">
        <v>0.91</v>
      </c>
      <c r="I60" s="45" t="s">
        <v>93</v>
      </c>
      <c r="J60" s="97">
        <v>1.1291439999999999</v>
      </c>
      <c r="K60" s="20" t="s">
        <v>29</v>
      </c>
      <c r="L60" s="24" t="s">
        <v>30</v>
      </c>
      <c r="M60" s="10" t="s">
        <v>31</v>
      </c>
      <c r="N60" s="10" t="s">
        <v>32</v>
      </c>
      <c r="O60" s="10" t="s">
        <v>33</v>
      </c>
      <c r="P60" s="5">
        <v>62.7</v>
      </c>
      <c r="Q60" s="5">
        <v>81.5</v>
      </c>
      <c r="R60" s="4" t="s">
        <v>34</v>
      </c>
      <c r="S60" s="4" t="s">
        <v>81</v>
      </c>
      <c r="T60" s="25" t="s">
        <v>82</v>
      </c>
      <c r="U60" s="10" t="s">
        <v>40</v>
      </c>
      <c r="V60" s="20" t="s">
        <v>29</v>
      </c>
    </row>
    <row r="61" spans="1:22" ht="15">
      <c r="A61" s="9" t="s">
        <v>99</v>
      </c>
      <c r="B61" s="9" t="s">
        <v>80</v>
      </c>
      <c r="C61" s="9" t="s">
        <v>51</v>
      </c>
      <c r="D61" s="9">
        <v>1.3</v>
      </c>
      <c r="E61" s="9">
        <v>1.76</v>
      </c>
      <c r="F61" s="14">
        <v>1</v>
      </c>
      <c r="G61" s="15">
        <v>0.46</v>
      </c>
      <c r="H61" s="15">
        <v>1.4</v>
      </c>
      <c r="I61" s="44" t="s">
        <v>93</v>
      </c>
      <c r="J61" s="96">
        <v>1.6566639999999999</v>
      </c>
      <c r="K61" s="21" t="s">
        <v>29</v>
      </c>
      <c r="L61" s="26" t="s">
        <v>30</v>
      </c>
      <c r="M61" s="9" t="s">
        <v>31</v>
      </c>
      <c r="N61" s="9" t="s">
        <v>32</v>
      </c>
      <c r="O61" s="18" t="s">
        <v>33</v>
      </c>
      <c r="P61" s="14">
        <v>62.7</v>
      </c>
      <c r="Q61" s="14">
        <v>81.5</v>
      </c>
      <c r="R61" s="14" t="s">
        <v>34</v>
      </c>
      <c r="S61" s="14" t="s">
        <v>81</v>
      </c>
      <c r="T61" s="27" t="s">
        <v>82</v>
      </c>
      <c r="U61" s="9" t="s">
        <v>40</v>
      </c>
      <c r="V61" s="21" t="s">
        <v>29</v>
      </c>
    </row>
    <row r="62" spans="1:22" ht="15.75" thickBot="1">
      <c r="A62" s="12" t="s">
        <v>100</v>
      </c>
      <c r="B62" s="10" t="s">
        <v>80</v>
      </c>
      <c r="C62" s="10" t="s">
        <v>61</v>
      </c>
      <c r="D62" s="10">
        <v>1.3</v>
      </c>
      <c r="E62" s="10">
        <v>1.76</v>
      </c>
      <c r="F62" s="4">
        <v>1</v>
      </c>
      <c r="G62" s="11">
        <v>0.46</v>
      </c>
      <c r="H62" s="10">
        <v>1.63</v>
      </c>
      <c r="I62" s="45" t="s">
        <v>93</v>
      </c>
      <c r="J62" s="97"/>
      <c r="K62" s="20" t="s">
        <v>29</v>
      </c>
      <c r="L62" s="29" t="s">
        <v>30</v>
      </c>
      <c r="M62" s="30" t="s">
        <v>31</v>
      </c>
      <c r="N62" s="30" t="s">
        <v>32</v>
      </c>
      <c r="O62" s="30" t="s">
        <v>33</v>
      </c>
      <c r="P62" s="31">
        <v>62.7</v>
      </c>
      <c r="Q62" s="31">
        <v>81.5</v>
      </c>
      <c r="R62" s="31" t="s">
        <v>34</v>
      </c>
      <c r="S62" s="31" t="s">
        <v>81</v>
      </c>
      <c r="T62" s="32" t="s">
        <v>82</v>
      </c>
      <c r="U62" s="10" t="s">
        <v>40</v>
      </c>
      <c r="V62" s="20" t="s">
        <v>29</v>
      </c>
    </row>
    <row r="63" spans="1:22" s="2" customFormat="1" ht="20.100000000000001" customHeight="1">
      <c r="A63" s="139" t="s">
        <v>101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</row>
    <row r="64" spans="1:22" s="2" customFormat="1" ht="20.100000000000001" customHeight="1">
      <c r="A64" s="136" t="s">
        <v>102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</row>
    <row r="67" spans="1:22" ht="30" customHeight="1" thickBot="1">
      <c r="A67" s="142" t="s">
        <v>103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4"/>
    </row>
    <row r="68" spans="1:22" s="2" customFormat="1" ht="30" customHeight="1">
      <c r="A68" s="145" t="s">
        <v>88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7"/>
      <c r="L68" s="148" t="s">
        <v>104</v>
      </c>
      <c r="M68" s="149"/>
      <c r="N68" s="149"/>
      <c r="O68" s="149"/>
      <c r="P68" s="149"/>
      <c r="Q68" s="149"/>
      <c r="R68" s="149"/>
      <c r="S68" s="149"/>
      <c r="T68" s="150"/>
    </row>
    <row r="69" spans="1:22" s="2" customFormat="1" ht="50.25" customHeight="1">
      <c r="A69" s="6" t="s">
        <v>4</v>
      </c>
      <c r="B69" s="17" t="s">
        <v>5</v>
      </c>
      <c r="C69" s="17" t="s">
        <v>6</v>
      </c>
      <c r="D69" s="8" t="s">
        <v>7</v>
      </c>
      <c r="E69" s="110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105</v>
      </c>
      <c r="L69" s="22" t="s">
        <v>90</v>
      </c>
      <c r="M69" s="17" t="s">
        <v>16</v>
      </c>
      <c r="N69" s="17" t="s">
        <v>17</v>
      </c>
      <c r="O69" s="6" t="s">
        <v>91</v>
      </c>
      <c r="P69" s="17" t="s">
        <v>19</v>
      </c>
      <c r="Q69" s="17" t="s">
        <v>20</v>
      </c>
      <c r="R69" s="17" t="s">
        <v>21</v>
      </c>
      <c r="S69" s="17" t="s">
        <v>22</v>
      </c>
      <c r="T69" s="23" t="s">
        <v>23</v>
      </c>
      <c r="U69" s="17" t="s">
        <v>24</v>
      </c>
      <c r="V69" s="19" t="s">
        <v>105</v>
      </c>
    </row>
    <row r="70" spans="1:22" ht="15">
      <c r="A70" s="12" t="s">
        <v>41</v>
      </c>
      <c r="B70" s="10" t="s">
        <v>27</v>
      </c>
      <c r="C70" s="10" t="s">
        <v>42</v>
      </c>
      <c r="D70" s="10">
        <v>1.6</v>
      </c>
      <c r="E70" s="10">
        <v>1.76</v>
      </c>
      <c r="F70" s="4">
        <v>1</v>
      </c>
      <c r="G70" s="10">
        <v>0.46</v>
      </c>
      <c r="H70" s="10">
        <v>0.28999999999999998</v>
      </c>
      <c r="I70" s="45">
        <v>5.3999999999999999E-2</v>
      </c>
      <c r="J70" s="11"/>
      <c r="K70" s="20" t="s">
        <v>29</v>
      </c>
      <c r="L70" s="24" t="s">
        <v>30</v>
      </c>
      <c r="M70" s="10" t="s">
        <v>31</v>
      </c>
      <c r="N70" s="10" t="s">
        <v>32</v>
      </c>
      <c r="O70" s="10" t="s">
        <v>33</v>
      </c>
      <c r="P70" s="4">
        <v>24.6</v>
      </c>
      <c r="Q70" s="4">
        <v>34</v>
      </c>
      <c r="R70" s="4" t="s">
        <v>34</v>
      </c>
      <c r="S70" s="4" t="s">
        <v>35</v>
      </c>
      <c r="T70" s="25" t="s">
        <v>106</v>
      </c>
      <c r="U70" s="10" t="s">
        <v>40</v>
      </c>
      <c r="V70" s="20" t="s">
        <v>29</v>
      </c>
    </row>
    <row r="71" spans="1:22" ht="15">
      <c r="A71" s="9" t="s">
        <v>43</v>
      </c>
      <c r="B71" s="9" t="s">
        <v>27</v>
      </c>
      <c r="C71" s="9" t="s">
        <v>44</v>
      </c>
      <c r="D71" s="9">
        <v>1.6</v>
      </c>
      <c r="E71" s="9">
        <v>1.76</v>
      </c>
      <c r="F71" s="14">
        <v>1</v>
      </c>
      <c r="G71" s="9">
        <v>0.46</v>
      </c>
      <c r="H71" s="9">
        <v>0.36</v>
      </c>
      <c r="I71" s="44">
        <v>5.3999999999999999E-2</v>
      </c>
      <c r="J71" s="15">
        <f>J9</f>
        <v>0.51213399999999998</v>
      </c>
      <c r="K71" s="21" t="s">
        <v>29</v>
      </c>
      <c r="L71" s="26" t="s">
        <v>30</v>
      </c>
      <c r="M71" s="9" t="s">
        <v>31</v>
      </c>
      <c r="N71" s="9" t="s">
        <v>32</v>
      </c>
      <c r="O71" s="18" t="s">
        <v>33</v>
      </c>
      <c r="P71" s="14">
        <v>24.6</v>
      </c>
      <c r="Q71" s="14">
        <v>34</v>
      </c>
      <c r="R71" s="14" t="s">
        <v>34</v>
      </c>
      <c r="S71" s="14" t="s">
        <v>35</v>
      </c>
      <c r="T71" s="27" t="s">
        <v>106</v>
      </c>
      <c r="U71" s="9" t="s">
        <v>40</v>
      </c>
      <c r="V71" s="21" t="s">
        <v>29</v>
      </c>
    </row>
    <row r="72" spans="1:22" ht="15">
      <c r="A72" s="12" t="s">
        <v>45</v>
      </c>
      <c r="B72" s="10" t="s">
        <v>46</v>
      </c>
      <c r="C72" s="10" t="s">
        <v>42</v>
      </c>
      <c r="D72" s="10">
        <v>1.5</v>
      </c>
      <c r="E72" s="10">
        <v>1.76</v>
      </c>
      <c r="F72" s="4">
        <v>1</v>
      </c>
      <c r="G72" s="10">
        <v>0.46</v>
      </c>
      <c r="H72" s="10">
        <v>0.38</v>
      </c>
      <c r="I72" s="45">
        <v>5.3999999999999999E-2</v>
      </c>
      <c r="J72" s="11"/>
      <c r="K72" s="20" t="s">
        <v>29</v>
      </c>
      <c r="L72" s="24" t="s">
        <v>30</v>
      </c>
      <c r="M72" s="10" t="s">
        <v>31</v>
      </c>
      <c r="N72" s="10" t="s">
        <v>32</v>
      </c>
      <c r="O72" s="10" t="s">
        <v>33</v>
      </c>
      <c r="P72" s="4">
        <v>28.4</v>
      </c>
      <c r="Q72" s="4">
        <v>37.299999999999997</v>
      </c>
      <c r="R72" s="4" t="s">
        <v>34</v>
      </c>
      <c r="S72" s="4" t="s">
        <v>47</v>
      </c>
      <c r="T72" s="25" t="s">
        <v>48</v>
      </c>
      <c r="U72" s="10" t="s">
        <v>40</v>
      </c>
      <c r="V72" s="20" t="s">
        <v>29</v>
      </c>
    </row>
    <row r="73" spans="1:22" ht="15">
      <c r="A73" s="9" t="s">
        <v>49</v>
      </c>
      <c r="B73" s="9" t="s">
        <v>46</v>
      </c>
      <c r="C73" s="9" t="s">
        <v>44</v>
      </c>
      <c r="D73" s="9">
        <v>1.5</v>
      </c>
      <c r="E73" s="9">
        <v>1.76</v>
      </c>
      <c r="F73" s="14">
        <v>1</v>
      </c>
      <c r="G73" s="9">
        <v>0.46</v>
      </c>
      <c r="H73" s="9">
        <v>0.47</v>
      </c>
      <c r="I73" s="44">
        <v>5.3999999999999999E-2</v>
      </c>
      <c r="J73" s="15">
        <f>J11</f>
        <v>0.63302399999999992</v>
      </c>
      <c r="K73" s="21" t="s">
        <v>29</v>
      </c>
      <c r="L73" s="26" t="s">
        <v>30</v>
      </c>
      <c r="M73" s="9" t="s">
        <v>31</v>
      </c>
      <c r="N73" s="9" t="s">
        <v>32</v>
      </c>
      <c r="O73" s="18" t="s">
        <v>33</v>
      </c>
      <c r="P73" s="14">
        <v>28.4</v>
      </c>
      <c r="Q73" s="14">
        <v>37.299999999999997</v>
      </c>
      <c r="R73" s="14" t="s">
        <v>34</v>
      </c>
      <c r="S73" s="14" t="s">
        <v>47</v>
      </c>
      <c r="T73" s="27" t="s">
        <v>48</v>
      </c>
      <c r="U73" s="9" t="s">
        <v>40</v>
      </c>
      <c r="V73" s="21" t="s">
        <v>29</v>
      </c>
    </row>
    <row r="74" spans="1:22" ht="15">
      <c r="A74" s="12" t="s">
        <v>50</v>
      </c>
      <c r="B74" s="10" t="s">
        <v>46</v>
      </c>
      <c r="C74" s="10" t="s">
        <v>51</v>
      </c>
      <c r="D74" s="10">
        <v>1.5</v>
      </c>
      <c r="E74" s="10">
        <v>1.76</v>
      </c>
      <c r="F74" s="4">
        <v>1</v>
      </c>
      <c r="G74" s="10">
        <v>0.46</v>
      </c>
      <c r="H74" s="10">
        <v>0.57999999999999996</v>
      </c>
      <c r="I74" s="45">
        <v>5.3999999999999999E-2</v>
      </c>
      <c r="J74" s="11">
        <f>J12</f>
        <v>0.75974399999999986</v>
      </c>
      <c r="K74" s="20" t="s">
        <v>29</v>
      </c>
      <c r="L74" s="24" t="s">
        <v>30</v>
      </c>
      <c r="M74" s="10" t="s">
        <v>31</v>
      </c>
      <c r="N74" s="10" t="s">
        <v>32</v>
      </c>
      <c r="O74" s="10" t="s">
        <v>33</v>
      </c>
      <c r="P74" s="4">
        <v>28.4</v>
      </c>
      <c r="Q74" s="4">
        <v>37.299999999999997</v>
      </c>
      <c r="R74" s="4" t="s">
        <v>34</v>
      </c>
      <c r="S74" s="4" t="s">
        <v>47</v>
      </c>
      <c r="T74" s="25" t="s">
        <v>48</v>
      </c>
      <c r="U74" s="10" t="s">
        <v>40</v>
      </c>
      <c r="V74" s="20" t="s">
        <v>29</v>
      </c>
    </row>
    <row r="75" spans="1:22" s="13" customFormat="1" ht="15">
      <c r="A75" s="9" t="s">
        <v>56</v>
      </c>
      <c r="B75" s="9" t="s">
        <v>38</v>
      </c>
      <c r="C75" s="9" t="s">
        <v>42</v>
      </c>
      <c r="D75" s="9">
        <v>1.5</v>
      </c>
      <c r="E75" s="9">
        <v>1.76</v>
      </c>
      <c r="F75" s="14">
        <v>1</v>
      </c>
      <c r="G75" s="9">
        <v>0.46</v>
      </c>
      <c r="H75" s="9">
        <v>0.47</v>
      </c>
      <c r="I75" s="44">
        <v>5.3999999999999999E-2</v>
      </c>
      <c r="J75" s="15">
        <f>J14</f>
        <v>0.62570399999999993</v>
      </c>
      <c r="K75" s="21" t="s">
        <v>29</v>
      </c>
      <c r="L75" s="26" t="s">
        <v>30</v>
      </c>
      <c r="M75" s="9" t="s">
        <v>31</v>
      </c>
      <c r="N75" s="9" t="s">
        <v>32</v>
      </c>
      <c r="O75" s="18" t="s">
        <v>33</v>
      </c>
      <c r="P75" s="14">
        <v>32.5</v>
      </c>
      <c r="Q75" s="14">
        <v>41</v>
      </c>
      <c r="R75" s="14" t="s">
        <v>34</v>
      </c>
      <c r="S75" s="14" t="s">
        <v>54</v>
      </c>
      <c r="T75" s="27" t="s">
        <v>107</v>
      </c>
      <c r="U75" s="9" t="s">
        <v>40</v>
      </c>
      <c r="V75" s="21" t="s">
        <v>29</v>
      </c>
    </row>
    <row r="76" spans="1:22" s="13" customFormat="1" ht="15">
      <c r="A76" s="12" t="s">
        <v>94</v>
      </c>
      <c r="B76" s="12" t="s">
        <v>38</v>
      </c>
      <c r="C76" s="10" t="s">
        <v>44</v>
      </c>
      <c r="D76" s="10">
        <v>1.5</v>
      </c>
      <c r="E76" s="10">
        <v>1.76</v>
      </c>
      <c r="F76" s="4">
        <v>1</v>
      </c>
      <c r="G76" s="10">
        <v>0.46</v>
      </c>
      <c r="H76" s="10">
        <v>0.59</v>
      </c>
      <c r="I76" s="46">
        <v>5.3999999999999999E-2</v>
      </c>
      <c r="J76" s="11">
        <f>J15</f>
        <v>0.76490399999999992</v>
      </c>
      <c r="K76" s="20" t="s">
        <v>29</v>
      </c>
      <c r="L76" s="24" t="s">
        <v>30</v>
      </c>
      <c r="M76" s="10" t="s">
        <v>31</v>
      </c>
      <c r="N76" s="10" t="s">
        <v>32</v>
      </c>
      <c r="O76" s="10" t="s">
        <v>33</v>
      </c>
      <c r="P76" s="5">
        <v>32.5</v>
      </c>
      <c r="Q76" s="5">
        <v>41</v>
      </c>
      <c r="R76" s="4" t="s">
        <v>34</v>
      </c>
      <c r="S76" s="4" t="s">
        <v>54</v>
      </c>
      <c r="T76" s="25" t="s">
        <v>107</v>
      </c>
      <c r="U76" s="10" t="s">
        <v>40</v>
      </c>
      <c r="V76" s="20" t="s">
        <v>29</v>
      </c>
    </row>
    <row r="77" spans="1:22" s="13" customFormat="1" ht="15">
      <c r="A77" s="9" t="s">
        <v>59</v>
      </c>
      <c r="B77" s="9" t="s">
        <v>38</v>
      </c>
      <c r="C77" s="9" t="s">
        <v>51</v>
      </c>
      <c r="D77" s="9">
        <v>1.4</v>
      </c>
      <c r="E77" s="9">
        <v>1.76</v>
      </c>
      <c r="F77" s="14">
        <v>1</v>
      </c>
      <c r="G77" s="9">
        <v>0.46</v>
      </c>
      <c r="H77" s="9">
        <v>0.72</v>
      </c>
      <c r="I77" s="44">
        <v>5.3999999999999999E-2</v>
      </c>
      <c r="J77" s="15">
        <f>J16</f>
        <v>0.91802399999999995</v>
      </c>
      <c r="K77" s="21" t="s">
        <v>29</v>
      </c>
      <c r="L77" s="26" t="s">
        <v>30</v>
      </c>
      <c r="M77" s="9" t="s">
        <v>31</v>
      </c>
      <c r="N77" s="9" t="s">
        <v>32</v>
      </c>
      <c r="O77" s="18" t="s">
        <v>33</v>
      </c>
      <c r="P77" s="14">
        <v>32.5</v>
      </c>
      <c r="Q77" s="14">
        <v>41</v>
      </c>
      <c r="R77" s="14" t="s">
        <v>34</v>
      </c>
      <c r="S77" s="14" t="s">
        <v>54</v>
      </c>
      <c r="T77" s="27" t="s">
        <v>107</v>
      </c>
      <c r="U77" s="9" t="s">
        <v>40</v>
      </c>
      <c r="V77" s="21" t="s">
        <v>29</v>
      </c>
    </row>
    <row r="78" spans="1:22" s="13" customFormat="1" ht="15">
      <c r="A78" s="12" t="s">
        <v>60</v>
      </c>
      <c r="B78" s="12" t="s">
        <v>38</v>
      </c>
      <c r="C78" s="12" t="s">
        <v>61</v>
      </c>
      <c r="D78" s="10">
        <v>1.4</v>
      </c>
      <c r="E78" s="10">
        <v>1.76</v>
      </c>
      <c r="F78" s="4">
        <v>1</v>
      </c>
      <c r="G78" s="10">
        <v>0.46</v>
      </c>
      <c r="H78" s="10">
        <v>0.84</v>
      </c>
      <c r="I78" s="46">
        <v>5.3999999999999999E-2</v>
      </c>
      <c r="J78" s="11">
        <f>J17</f>
        <v>1.0586159999999998</v>
      </c>
      <c r="K78" s="20" t="s">
        <v>29</v>
      </c>
      <c r="L78" s="24" t="s">
        <v>30</v>
      </c>
      <c r="M78" s="10" t="s">
        <v>31</v>
      </c>
      <c r="N78" s="10" t="s">
        <v>32</v>
      </c>
      <c r="O78" s="10" t="s">
        <v>33</v>
      </c>
      <c r="P78" s="5">
        <v>32.5</v>
      </c>
      <c r="Q78" s="5">
        <v>41</v>
      </c>
      <c r="R78" s="4" t="s">
        <v>34</v>
      </c>
      <c r="S78" s="4" t="s">
        <v>54</v>
      </c>
      <c r="T78" s="25" t="s">
        <v>107</v>
      </c>
      <c r="U78" s="10" t="s">
        <v>40</v>
      </c>
      <c r="V78" s="20" t="s">
        <v>29</v>
      </c>
    </row>
    <row r="79" spans="1:22" s="13" customFormat="1" ht="15">
      <c r="A79" s="9" t="s">
        <v>68</v>
      </c>
      <c r="B79" s="9" t="s">
        <v>65</v>
      </c>
      <c r="C79" s="9" t="s">
        <v>42</v>
      </c>
      <c r="D79" s="9">
        <v>1.5</v>
      </c>
      <c r="E79" s="9">
        <v>1.76</v>
      </c>
      <c r="F79" s="14">
        <v>1</v>
      </c>
      <c r="G79" s="9">
        <v>0.46</v>
      </c>
      <c r="H79" s="15">
        <v>0.6</v>
      </c>
      <c r="I79" s="44">
        <v>5.3999999999999999E-2</v>
      </c>
      <c r="J79" s="15"/>
      <c r="K79" s="21" t="s">
        <v>29</v>
      </c>
      <c r="L79" s="26" t="s">
        <v>30</v>
      </c>
      <c r="M79" s="9" t="s">
        <v>31</v>
      </c>
      <c r="N79" s="9" t="s">
        <v>32</v>
      </c>
      <c r="O79" s="18" t="s">
        <v>33</v>
      </c>
      <c r="P79" s="14">
        <v>40.61</v>
      </c>
      <c r="Q79" s="14">
        <v>47.8</v>
      </c>
      <c r="R79" s="14" t="s">
        <v>34</v>
      </c>
      <c r="S79" s="14" t="s">
        <v>66</v>
      </c>
      <c r="T79" s="27" t="s">
        <v>108</v>
      </c>
      <c r="U79" s="9" t="s">
        <v>40</v>
      </c>
      <c r="V79" s="21" t="s">
        <v>29</v>
      </c>
    </row>
    <row r="80" spans="1:22" s="13" customFormat="1" ht="15">
      <c r="A80" s="12" t="s">
        <v>69</v>
      </c>
      <c r="B80" s="12" t="s">
        <v>65</v>
      </c>
      <c r="C80" s="10" t="s">
        <v>44</v>
      </c>
      <c r="D80" s="10">
        <v>1.4</v>
      </c>
      <c r="E80" s="10">
        <v>1.76</v>
      </c>
      <c r="F80" s="4">
        <v>1</v>
      </c>
      <c r="G80" s="10">
        <v>0.46</v>
      </c>
      <c r="H80" s="10">
        <v>0.75</v>
      </c>
      <c r="I80" s="46">
        <v>5.3999999999999999E-2</v>
      </c>
      <c r="J80" s="11">
        <f>J21</f>
        <v>0.94294199999999995</v>
      </c>
      <c r="K80" s="20" t="s">
        <v>29</v>
      </c>
      <c r="L80" s="24" t="s">
        <v>30</v>
      </c>
      <c r="M80" s="10" t="s">
        <v>31</v>
      </c>
      <c r="N80" s="10" t="s">
        <v>32</v>
      </c>
      <c r="O80" s="10" t="s">
        <v>33</v>
      </c>
      <c r="P80" s="5">
        <v>40.6</v>
      </c>
      <c r="Q80" s="5">
        <v>47.8</v>
      </c>
      <c r="R80" s="4" t="s">
        <v>34</v>
      </c>
      <c r="S80" s="4" t="s">
        <v>66</v>
      </c>
      <c r="T80" s="25" t="s">
        <v>108</v>
      </c>
      <c r="U80" s="10" t="s">
        <v>40</v>
      </c>
      <c r="V80" s="20" t="s">
        <v>29</v>
      </c>
    </row>
    <row r="81" spans="1:22" s="13" customFormat="1" ht="15">
      <c r="A81" s="9" t="s">
        <v>70</v>
      </c>
      <c r="B81" s="9" t="s">
        <v>65</v>
      </c>
      <c r="C81" s="9" t="s">
        <v>51</v>
      </c>
      <c r="D81" s="9">
        <v>1.4</v>
      </c>
      <c r="E81" s="9">
        <v>1.76</v>
      </c>
      <c r="F81" s="14">
        <v>1</v>
      </c>
      <c r="G81" s="9">
        <v>0.46</v>
      </c>
      <c r="H81" s="9">
        <v>0.92</v>
      </c>
      <c r="I81" s="44">
        <v>5.3999999999999999E-2</v>
      </c>
      <c r="J81" s="15">
        <f>J22</f>
        <v>1.131702</v>
      </c>
      <c r="K81" s="21" t="s">
        <v>29</v>
      </c>
      <c r="L81" s="26" t="s">
        <v>30</v>
      </c>
      <c r="M81" s="9" t="s">
        <v>31</v>
      </c>
      <c r="N81" s="9" t="s">
        <v>32</v>
      </c>
      <c r="O81" s="18" t="s">
        <v>33</v>
      </c>
      <c r="P81" s="14">
        <v>40.6</v>
      </c>
      <c r="Q81" s="14">
        <v>47.8</v>
      </c>
      <c r="R81" s="14" t="s">
        <v>34</v>
      </c>
      <c r="S81" s="14" t="s">
        <v>66</v>
      </c>
      <c r="T81" s="27" t="s">
        <v>108</v>
      </c>
      <c r="U81" s="9" t="s">
        <v>40</v>
      </c>
      <c r="V81" s="21" t="s">
        <v>29</v>
      </c>
    </row>
    <row r="82" spans="1:22" s="13" customFormat="1" ht="15">
      <c r="A82" s="12" t="s">
        <v>71</v>
      </c>
      <c r="B82" s="12" t="s">
        <v>65</v>
      </c>
      <c r="C82" s="12" t="s">
        <v>61</v>
      </c>
      <c r="D82" s="10">
        <v>1.4</v>
      </c>
      <c r="E82" s="10">
        <v>1.76</v>
      </c>
      <c r="F82" s="4">
        <v>1</v>
      </c>
      <c r="G82" s="10">
        <v>0.46</v>
      </c>
      <c r="H82" s="10">
        <v>1.07</v>
      </c>
      <c r="I82" s="46">
        <v>5.3999999999999999E-2</v>
      </c>
      <c r="J82" s="11">
        <f>J23</f>
        <v>1.3050179999999998</v>
      </c>
      <c r="K82" s="20" t="s">
        <v>29</v>
      </c>
      <c r="L82" s="24" t="s">
        <v>30</v>
      </c>
      <c r="M82" s="10" t="s">
        <v>31</v>
      </c>
      <c r="N82" s="10" t="s">
        <v>32</v>
      </c>
      <c r="O82" s="10" t="s">
        <v>33</v>
      </c>
      <c r="P82" s="5">
        <v>40.6</v>
      </c>
      <c r="Q82" s="5">
        <v>47.8</v>
      </c>
      <c r="R82" s="4" t="s">
        <v>34</v>
      </c>
      <c r="S82" s="4" t="s">
        <v>66</v>
      </c>
      <c r="T82" s="25" t="s">
        <v>108</v>
      </c>
      <c r="U82" s="10" t="s">
        <v>40</v>
      </c>
      <c r="V82" s="20" t="s">
        <v>29</v>
      </c>
    </row>
    <row r="83" spans="1:22" s="13" customFormat="1" ht="15">
      <c r="A83" s="9" t="s">
        <v>76</v>
      </c>
      <c r="B83" s="9" t="s">
        <v>73</v>
      </c>
      <c r="C83" s="9" t="s">
        <v>44</v>
      </c>
      <c r="D83" s="9">
        <v>1.4</v>
      </c>
      <c r="E83" s="9">
        <v>1.76</v>
      </c>
      <c r="F83" s="14">
        <v>1</v>
      </c>
      <c r="G83" s="9">
        <v>0.46</v>
      </c>
      <c r="H83" s="9">
        <v>0.94</v>
      </c>
      <c r="I83" s="44">
        <v>5.3999999999999999E-2</v>
      </c>
      <c r="J83" s="15">
        <f>J25</f>
        <v>1.160544</v>
      </c>
      <c r="K83" s="21" t="s">
        <v>29</v>
      </c>
      <c r="L83" s="26" t="s">
        <v>30</v>
      </c>
      <c r="M83" s="9" t="s">
        <v>31</v>
      </c>
      <c r="N83" s="9" t="s">
        <v>32</v>
      </c>
      <c r="O83" s="18" t="s">
        <v>33</v>
      </c>
      <c r="P83" s="14">
        <v>50.5</v>
      </c>
      <c r="Q83" s="14">
        <v>56.2</v>
      </c>
      <c r="R83" s="14" t="s">
        <v>34</v>
      </c>
      <c r="S83" s="14" t="s">
        <v>74</v>
      </c>
      <c r="T83" s="27" t="s">
        <v>109</v>
      </c>
      <c r="U83" s="9" t="s">
        <v>40</v>
      </c>
      <c r="V83" s="21" t="s">
        <v>29</v>
      </c>
    </row>
    <row r="84" spans="1:22" s="13" customFormat="1" ht="15">
      <c r="A84" s="12" t="s">
        <v>110</v>
      </c>
      <c r="B84" s="12" t="s">
        <v>73</v>
      </c>
      <c r="C84" s="12" t="s">
        <v>51</v>
      </c>
      <c r="D84" s="10">
        <v>1.4</v>
      </c>
      <c r="E84" s="10">
        <v>1.76</v>
      </c>
      <c r="F84" s="4">
        <v>1</v>
      </c>
      <c r="G84" s="10">
        <v>0.46</v>
      </c>
      <c r="H84" s="10">
        <v>1.1599999999999999</v>
      </c>
      <c r="I84" s="46">
        <v>5.3999999999999999E-2</v>
      </c>
      <c r="J84" s="11">
        <f>J26</f>
        <v>1.3928640000000001</v>
      </c>
      <c r="K84" s="20" t="s">
        <v>29</v>
      </c>
      <c r="L84" s="24" t="s">
        <v>30</v>
      </c>
      <c r="M84" s="10" t="s">
        <v>31</v>
      </c>
      <c r="N84" s="10" t="s">
        <v>32</v>
      </c>
      <c r="O84" s="10" t="s">
        <v>33</v>
      </c>
      <c r="P84" s="5">
        <v>50.5</v>
      </c>
      <c r="Q84" s="5">
        <v>56.2</v>
      </c>
      <c r="R84" s="4" t="s">
        <v>34</v>
      </c>
      <c r="S84" s="4" t="s">
        <v>74</v>
      </c>
      <c r="T84" s="25" t="s">
        <v>109</v>
      </c>
      <c r="U84" s="10" t="s">
        <v>40</v>
      </c>
      <c r="V84" s="20" t="s">
        <v>29</v>
      </c>
    </row>
    <row r="85" spans="1:22" s="13" customFormat="1" ht="15">
      <c r="A85" s="9" t="s">
        <v>78</v>
      </c>
      <c r="B85" s="9" t="s">
        <v>73</v>
      </c>
      <c r="C85" s="9" t="s">
        <v>61</v>
      </c>
      <c r="D85" s="9">
        <v>1.3</v>
      </c>
      <c r="E85" s="9">
        <v>1.76</v>
      </c>
      <c r="F85" s="14">
        <v>1</v>
      </c>
      <c r="G85" s="9">
        <v>0.46</v>
      </c>
      <c r="H85" s="9">
        <v>1.1599999999999999</v>
      </c>
      <c r="I85" s="44">
        <v>5.3999999999999999E-2</v>
      </c>
      <c r="J85" s="15"/>
      <c r="K85" s="21" t="s">
        <v>29</v>
      </c>
      <c r="L85" s="26" t="s">
        <v>30</v>
      </c>
      <c r="M85" s="9" t="s">
        <v>31</v>
      </c>
      <c r="N85" s="9" t="s">
        <v>32</v>
      </c>
      <c r="O85" s="18" t="s">
        <v>33</v>
      </c>
      <c r="P85" s="14">
        <v>50.5</v>
      </c>
      <c r="Q85" s="14">
        <v>56.2</v>
      </c>
      <c r="R85" s="14" t="s">
        <v>34</v>
      </c>
      <c r="S85" s="14" t="s">
        <v>74</v>
      </c>
      <c r="T85" s="27" t="s">
        <v>109</v>
      </c>
      <c r="U85" s="9" t="s">
        <v>40</v>
      </c>
      <c r="V85" s="21" t="s">
        <v>29</v>
      </c>
    </row>
    <row r="86" spans="1:22" ht="15">
      <c r="A86" s="12" t="s">
        <v>79</v>
      </c>
      <c r="B86" s="10" t="s">
        <v>80</v>
      </c>
      <c r="C86" s="12" t="s">
        <v>42</v>
      </c>
      <c r="D86" s="10">
        <v>1.4</v>
      </c>
      <c r="E86" s="10">
        <v>1.76</v>
      </c>
      <c r="F86" s="4">
        <v>1</v>
      </c>
      <c r="G86" s="10">
        <v>0.46</v>
      </c>
      <c r="H86" s="10">
        <v>0.91</v>
      </c>
      <c r="I86" s="45">
        <v>5.3999999999999999E-2</v>
      </c>
      <c r="J86" s="11">
        <f>J28</f>
        <v>1.1291439999999999</v>
      </c>
      <c r="K86" s="20" t="s">
        <v>29</v>
      </c>
      <c r="L86" s="24" t="s">
        <v>30</v>
      </c>
      <c r="M86" s="10" t="s">
        <v>31</v>
      </c>
      <c r="N86" s="10" t="s">
        <v>32</v>
      </c>
      <c r="O86" s="10" t="s">
        <v>33</v>
      </c>
      <c r="P86" s="4">
        <v>52.1</v>
      </c>
      <c r="Q86" s="4">
        <v>67.8</v>
      </c>
      <c r="R86" s="4" t="s">
        <v>34</v>
      </c>
      <c r="S86" s="4" t="s">
        <v>81</v>
      </c>
      <c r="T86" s="25" t="s">
        <v>111</v>
      </c>
      <c r="U86" s="10" t="s">
        <v>40</v>
      </c>
      <c r="V86" s="20" t="s">
        <v>29</v>
      </c>
    </row>
    <row r="87" spans="1:22" ht="15.75" thickBot="1">
      <c r="A87" s="9" t="s">
        <v>83</v>
      </c>
      <c r="B87" s="9" t="s">
        <v>80</v>
      </c>
      <c r="C87" s="9" t="s">
        <v>51</v>
      </c>
      <c r="D87" s="9">
        <v>1.3</v>
      </c>
      <c r="E87" s="9">
        <v>1.76</v>
      </c>
      <c r="F87" s="14">
        <v>1</v>
      </c>
      <c r="G87" s="9">
        <v>0.46</v>
      </c>
      <c r="H87" s="15">
        <v>1.4</v>
      </c>
      <c r="I87" s="44">
        <v>5.3999999999999999E-2</v>
      </c>
      <c r="J87" s="15">
        <f>J29</f>
        <v>1.6566639999999999</v>
      </c>
      <c r="K87" s="21" t="s">
        <v>29</v>
      </c>
      <c r="L87" s="33" t="s">
        <v>30</v>
      </c>
      <c r="M87" s="34" t="s">
        <v>31</v>
      </c>
      <c r="N87" s="34" t="s">
        <v>32</v>
      </c>
      <c r="O87" s="35" t="s">
        <v>33</v>
      </c>
      <c r="P87" s="36">
        <v>52.1</v>
      </c>
      <c r="Q87" s="36">
        <v>67.8</v>
      </c>
      <c r="R87" s="36" t="s">
        <v>34</v>
      </c>
      <c r="S87" s="36" t="s">
        <v>81</v>
      </c>
      <c r="T87" s="37" t="s">
        <v>111</v>
      </c>
      <c r="U87" s="9" t="s">
        <v>40</v>
      </c>
      <c r="V87" s="21" t="s">
        <v>29</v>
      </c>
    </row>
    <row r="88" spans="1:22" s="2" customFormat="1" ht="20.100000000000001" customHeight="1">
      <c r="A88" s="139" t="s">
        <v>101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1"/>
    </row>
    <row r="89" spans="1:22" s="2" customFormat="1" ht="20.100000000000001" customHeight="1">
      <c r="A89" s="136" t="s">
        <v>102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8"/>
    </row>
    <row r="92" spans="1:22" ht="30" customHeight="1" thickBot="1">
      <c r="A92" s="142" t="s">
        <v>112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4"/>
    </row>
    <row r="93" spans="1:22" s="2" customFormat="1" ht="30" customHeight="1">
      <c r="A93" s="145" t="s">
        <v>88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7"/>
      <c r="L93" s="148" t="s">
        <v>104</v>
      </c>
      <c r="M93" s="149"/>
      <c r="N93" s="149"/>
      <c r="O93" s="149"/>
      <c r="P93" s="149"/>
      <c r="Q93" s="149"/>
      <c r="R93" s="149"/>
      <c r="S93" s="149"/>
      <c r="T93" s="150"/>
    </row>
    <row r="94" spans="1:22" s="2" customFormat="1" ht="50.25" customHeight="1">
      <c r="A94" s="6" t="s">
        <v>4</v>
      </c>
      <c r="B94" s="17" t="s">
        <v>5</v>
      </c>
      <c r="C94" s="17" t="s">
        <v>6</v>
      </c>
      <c r="D94" s="8" t="s">
        <v>7</v>
      </c>
      <c r="E94" s="110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/>
      <c r="K94" s="19" t="s">
        <v>105</v>
      </c>
      <c r="L94" s="22" t="s">
        <v>90</v>
      </c>
      <c r="M94" s="17" t="s">
        <v>16</v>
      </c>
      <c r="N94" s="17" t="s">
        <v>17</v>
      </c>
      <c r="O94" s="6" t="s">
        <v>91</v>
      </c>
      <c r="P94" s="17" t="s">
        <v>19</v>
      </c>
      <c r="Q94" s="17" t="s">
        <v>20</v>
      </c>
      <c r="R94" s="17" t="s">
        <v>21</v>
      </c>
      <c r="S94" s="17" t="s">
        <v>22</v>
      </c>
      <c r="T94" s="23" t="s">
        <v>23</v>
      </c>
      <c r="U94" s="17" t="s">
        <v>24</v>
      </c>
      <c r="V94" s="19" t="s">
        <v>105</v>
      </c>
    </row>
    <row r="95" spans="1:22" ht="15">
      <c r="A95" s="12" t="s">
        <v>41</v>
      </c>
      <c r="B95" s="10" t="s">
        <v>27</v>
      </c>
      <c r="C95" s="10" t="s">
        <v>42</v>
      </c>
      <c r="D95" s="10">
        <v>1.6</v>
      </c>
      <c r="E95" s="10">
        <v>1.76</v>
      </c>
      <c r="F95" s="4">
        <v>1</v>
      </c>
      <c r="G95" s="10">
        <v>0.46</v>
      </c>
      <c r="H95" s="10">
        <v>0.28999999999999998</v>
      </c>
      <c r="I95" s="10">
        <v>5.6000000000000001E-2</v>
      </c>
      <c r="J95" s="11"/>
      <c r="K95" s="20" t="s">
        <v>29</v>
      </c>
      <c r="L95" s="24" t="s">
        <v>30</v>
      </c>
      <c r="M95" s="10">
        <v>70</v>
      </c>
      <c r="N95" s="10" t="s">
        <v>32</v>
      </c>
      <c r="O95" s="10" t="s">
        <v>33</v>
      </c>
      <c r="P95" s="4">
        <v>24.6</v>
      </c>
      <c r="Q95" s="4">
        <v>34</v>
      </c>
      <c r="R95" s="4" t="s">
        <v>34</v>
      </c>
      <c r="S95" s="4" t="s">
        <v>35</v>
      </c>
      <c r="T95" s="25" t="s">
        <v>106</v>
      </c>
      <c r="U95" s="10" t="s">
        <v>40</v>
      </c>
      <c r="V95" s="20" t="s">
        <v>113</v>
      </c>
    </row>
    <row r="96" spans="1:22" ht="15">
      <c r="A96" s="9" t="s">
        <v>43</v>
      </c>
      <c r="B96" s="9" t="s">
        <v>27</v>
      </c>
      <c r="C96" s="9" t="s">
        <v>44</v>
      </c>
      <c r="D96" s="9">
        <v>1.6</v>
      </c>
      <c r="E96" s="9">
        <v>1.76</v>
      </c>
      <c r="F96" s="14">
        <v>1</v>
      </c>
      <c r="G96" s="9">
        <v>0.46</v>
      </c>
      <c r="H96" s="9">
        <v>0.36</v>
      </c>
      <c r="I96" s="9">
        <v>5.6000000000000001E-2</v>
      </c>
      <c r="J96" s="15">
        <v>0.51213399999999998</v>
      </c>
      <c r="K96" s="21" t="s">
        <v>29</v>
      </c>
      <c r="L96" s="26" t="s">
        <v>30</v>
      </c>
      <c r="M96" s="9" t="s">
        <v>31</v>
      </c>
      <c r="N96" s="9" t="s">
        <v>32</v>
      </c>
      <c r="O96" s="18" t="s">
        <v>33</v>
      </c>
      <c r="P96" s="14">
        <v>24.6</v>
      </c>
      <c r="Q96" s="14">
        <v>34</v>
      </c>
      <c r="R96" s="14" t="s">
        <v>34</v>
      </c>
      <c r="S96" s="14" t="s">
        <v>35</v>
      </c>
      <c r="T96" s="27" t="s">
        <v>106</v>
      </c>
      <c r="U96" s="9" t="s">
        <v>40</v>
      </c>
      <c r="V96" s="21" t="s">
        <v>113</v>
      </c>
    </row>
    <row r="97" spans="1:22" ht="15">
      <c r="A97" s="12" t="s">
        <v>45</v>
      </c>
      <c r="B97" s="10" t="s">
        <v>46</v>
      </c>
      <c r="C97" s="10" t="s">
        <v>42</v>
      </c>
      <c r="D97" s="10">
        <v>1.5</v>
      </c>
      <c r="E97" s="10">
        <v>1.76</v>
      </c>
      <c r="F97" s="4">
        <v>1</v>
      </c>
      <c r="G97" s="10">
        <v>0.46</v>
      </c>
      <c r="H97" s="10">
        <v>0.38</v>
      </c>
      <c r="I97" s="10">
        <v>5.6000000000000001E-2</v>
      </c>
      <c r="J97" s="11"/>
      <c r="K97" s="20" t="s">
        <v>29</v>
      </c>
      <c r="L97" s="24" t="s">
        <v>30</v>
      </c>
      <c r="M97" s="10" t="s">
        <v>31</v>
      </c>
      <c r="N97" s="10" t="s">
        <v>32</v>
      </c>
      <c r="O97" s="10" t="s">
        <v>33</v>
      </c>
      <c r="P97" s="4">
        <v>28.4</v>
      </c>
      <c r="Q97" s="4">
        <v>37.299999999999997</v>
      </c>
      <c r="R97" s="4" t="s">
        <v>34</v>
      </c>
      <c r="S97" s="4" t="s">
        <v>47</v>
      </c>
      <c r="T97" s="25" t="s">
        <v>48</v>
      </c>
      <c r="U97" s="10" t="s">
        <v>40</v>
      </c>
      <c r="V97" s="20" t="s">
        <v>113</v>
      </c>
    </row>
    <row r="98" spans="1:22" ht="15">
      <c r="A98" s="9" t="s">
        <v>49</v>
      </c>
      <c r="B98" s="9" t="s">
        <v>46</v>
      </c>
      <c r="C98" s="9" t="s">
        <v>44</v>
      </c>
      <c r="D98" s="9">
        <v>1.5</v>
      </c>
      <c r="E98" s="9">
        <v>1.76</v>
      </c>
      <c r="F98" s="14">
        <v>1</v>
      </c>
      <c r="G98" s="9">
        <v>0.46</v>
      </c>
      <c r="H98" s="9">
        <v>0.47</v>
      </c>
      <c r="I98" s="9">
        <v>5.6000000000000001E-2</v>
      </c>
      <c r="J98" s="15">
        <v>0.63302399999999992</v>
      </c>
      <c r="K98" s="21" t="s">
        <v>29</v>
      </c>
      <c r="L98" s="26" t="s">
        <v>30</v>
      </c>
      <c r="M98" s="9" t="s">
        <v>31</v>
      </c>
      <c r="N98" s="9" t="s">
        <v>32</v>
      </c>
      <c r="O98" s="18" t="s">
        <v>33</v>
      </c>
      <c r="P98" s="14">
        <v>28.4</v>
      </c>
      <c r="Q98" s="14">
        <v>37.299999999999997</v>
      </c>
      <c r="R98" s="14" t="s">
        <v>34</v>
      </c>
      <c r="S98" s="14" t="s">
        <v>47</v>
      </c>
      <c r="T98" s="27" t="s">
        <v>48</v>
      </c>
      <c r="U98" s="9" t="s">
        <v>40</v>
      </c>
      <c r="V98" s="21" t="s">
        <v>113</v>
      </c>
    </row>
    <row r="99" spans="1:22" ht="15">
      <c r="A99" s="12" t="s">
        <v>50</v>
      </c>
      <c r="B99" s="10" t="s">
        <v>46</v>
      </c>
      <c r="C99" s="10" t="s">
        <v>51</v>
      </c>
      <c r="D99" s="10">
        <v>1.5</v>
      </c>
      <c r="E99" s="10">
        <v>1.76</v>
      </c>
      <c r="F99" s="4">
        <v>1</v>
      </c>
      <c r="G99" s="10">
        <v>0.46</v>
      </c>
      <c r="H99" s="10">
        <v>0.57999999999999996</v>
      </c>
      <c r="I99" s="10">
        <v>5.6000000000000001E-2</v>
      </c>
      <c r="J99" s="11">
        <v>0.75974399999999986</v>
      </c>
      <c r="K99" s="20" t="s">
        <v>29</v>
      </c>
      <c r="L99" s="24" t="s">
        <v>30</v>
      </c>
      <c r="M99" s="10" t="s">
        <v>31</v>
      </c>
      <c r="N99" s="10" t="s">
        <v>32</v>
      </c>
      <c r="O99" s="10" t="s">
        <v>33</v>
      </c>
      <c r="P99" s="4">
        <v>28.4</v>
      </c>
      <c r="Q99" s="4">
        <v>37.299999999999997</v>
      </c>
      <c r="R99" s="4" t="s">
        <v>34</v>
      </c>
      <c r="S99" s="4" t="s">
        <v>47</v>
      </c>
      <c r="T99" s="25" t="s">
        <v>48</v>
      </c>
      <c r="U99" s="10" t="s">
        <v>40</v>
      </c>
      <c r="V99" s="20" t="s">
        <v>113</v>
      </c>
    </row>
    <row r="100" spans="1:22" ht="15">
      <c r="A100" s="9" t="s">
        <v>56</v>
      </c>
      <c r="B100" s="9" t="s">
        <v>38</v>
      </c>
      <c r="C100" s="9" t="s">
        <v>42</v>
      </c>
      <c r="D100" s="9">
        <v>1.5</v>
      </c>
      <c r="E100" s="9">
        <v>1.76</v>
      </c>
      <c r="F100" s="14">
        <v>1</v>
      </c>
      <c r="G100" s="9">
        <v>0.46</v>
      </c>
      <c r="H100" s="9">
        <v>0.47</v>
      </c>
      <c r="I100" s="9">
        <v>5.6000000000000001E-2</v>
      </c>
      <c r="J100" s="15">
        <v>0.62570399999999993</v>
      </c>
      <c r="K100" s="21" t="s">
        <v>29</v>
      </c>
      <c r="L100" s="26" t="s">
        <v>30</v>
      </c>
      <c r="M100" s="9" t="s">
        <v>31</v>
      </c>
      <c r="N100" s="9" t="s">
        <v>32</v>
      </c>
      <c r="O100" s="18" t="s">
        <v>33</v>
      </c>
      <c r="P100" s="14">
        <v>32.5</v>
      </c>
      <c r="Q100" s="14">
        <v>41</v>
      </c>
      <c r="R100" s="14" t="s">
        <v>34</v>
      </c>
      <c r="S100" s="14" t="s">
        <v>54</v>
      </c>
      <c r="T100" s="27" t="s">
        <v>107</v>
      </c>
      <c r="U100" s="9" t="s">
        <v>40</v>
      </c>
      <c r="V100" s="21" t="s">
        <v>113</v>
      </c>
    </row>
    <row r="101" spans="1:22" ht="15">
      <c r="A101" s="12" t="s">
        <v>58</v>
      </c>
      <c r="B101" s="12" t="s">
        <v>38</v>
      </c>
      <c r="C101" s="10" t="s">
        <v>44</v>
      </c>
      <c r="D101" s="10">
        <v>1.5</v>
      </c>
      <c r="E101" s="10">
        <v>1.76</v>
      </c>
      <c r="F101" s="4">
        <v>1</v>
      </c>
      <c r="G101" s="10">
        <v>0.46</v>
      </c>
      <c r="H101" s="10">
        <v>0.59</v>
      </c>
      <c r="I101" s="12">
        <v>5.6000000000000001E-2</v>
      </c>
      <c r="J101" s="11">
        <v>0.76490399999999992</v>
      </c>
      <c r="K101" s="20" t="s">
        <v>29</v>
      </c>
      <c r="L101" s="24" t="s">
        <v>30</v>
      </c>
      <c r="M101" s="10" t="s">
        <v>31</v>
      </c>
      <c r="N101" s="10" t="s">
        <v>32</v>
      </c>
      <c r="O101" s="10" t="s">
        <v>33</v>
      </c>
      <c r="P101" s="5">
        <v>32.5</v>
      </c>
      <c r="Q101" s="5">
        <v>41</v>
      </c>
      <c r="R101" s="4" t="s">
        <v>34</v>
      </c>
      <c r="S101" s="4" t="s">
        <v>54</v>
      </c>
      <c r="T101" s="25" t="s">
        <v>107</v>
      </c>
      <c r="U101" s="10" t="s">
        <v>40</v>
      </c>
      <c r="V101" s="20" t="s">
        <v>113</v>
      </c>
    </row>
    <row r="102" spans="1:22" ht="15">
      <c r="A102" s="9" t="s">
        <v>59</v>
      </c>
      <c r="B102" s="9" t="s">
        <v>38</v>
      </c>
      <c r="C102" s="9" t="s">
        <v>51</v>
      </c>
      <c r="D102" s="9">
        <v>1.4</v>
      </c>
      <c r="E102" s="9">
        <v>1.76</v>
      </c>
      <c r="F102" s="14">
        <v>1</v>
      </c>
      <c r="G102" s="9">
        <v>0.46</v>
      </c>
      <c r="H102" s="9">
        <v>0.72</v>
      </c>
      <c r="I102" s="9">
        <v>5.6000000000000001E-2</v>
      </c>
      <c r="J102" s="15">
        <v>0.91802399999999995</v>
      </c>
      <c r="K102" s="21" t="s">
        <v>29</v>
      </c>
      <c r="L102" s="26" t="s">
        <v>30</v>
      </c>
      <c r="M102" s="9" t="s">
        <v>31</v>
      </c>
      <c r="N102" s="9" t="s">
        <v>32</v>
      </c>
      <c r="O102" s="18" t="s">
        <v>33</v>
      </c>
      <c r="P102" s="14">
        <v>32.5</v>
      </c>
      <c r="Q102" s="14">
        <v>41</v>
      </c>
      <c r="R102" s="14" t="s">
        <v>34</v>
      </c>
      <c r="S102" s="14" t="s">
        <v>54</v>
      </c>
      <c r="T102" s="27" t="s">
        <v>107</v>
      </c>
      <c r="U102" s="9" t="s">
        <v>40</v>
      </c>
      <c r="V102" s="21" t="s">
        <v>113</v>
      </c>
    </row>
    <row r="103" spans="1:22" ht="15">
      <c r="A103" s="12" t="s">
        <v>60</v>
      </c>
      <c r="B103" s="12" t="s">
        <v>38</v>
      </c>
      <c r="C103" s="12" t="s">
        <v>61</v>
      </c>
      <c r="D103" s="10">
        <v>1.4</v>
      </c>
      <c r="E103" s="10">
        <v>1.76</v>
      </c>
      <c r="F103" s="4">
        <v>1</v>
      </c>
      <c r="G103" s="10">
        <v>0.46</v>
      </c>
      <c r="H103" s="10">
        <v>0.84</v>
      </c>
      <c r="I103" s="12">
        <v>5.6000000000000001E-2</v>
      </c>
      <c r="J103" s="11">
        <v>1.06</v>
      </c>
      <c r="K103" s="20" t="s">
        <v>29</v>
      </c>
      <c r="L103" s="24" t="s">
        <v>30</v>
      </c>
      <c r="M103" s="10" t="s">
        <v>31</v>
      </c>
      <c r="N103" s="10" t="s">
        <v>32</v>
      </c>
      <c r="O103" s="10" t="s">
        <v>33</v>
      </c>
      <c r="P103" s="5">
        <v>32.5</v>
      </c>
      <c r="Q103" s="5">
        <v>41</v>
      </c>
      <c r="R103" s="4" t="s">
        <v>34</v>
      </c>
      <c r="S103" s="4" t="s">
        <v>54</v>
      </c>
      <c r="T103" s="25" t="s">
        <v>107</v>
      </c>
      <c r="U103" s="10" t="s">
        <v>40</v>
      </c>
      <c r="V103" s="20" t="s">
        <v>113</v>
      </c>
    </row>
    <row r="104" spans="1:22" ht="15">
      <c r="A104" s="9" t="s">
        <v>68</v>
      </c>
      <c r="B104" s="9" t="s">
        <v>65</v>
      </c>
      <c r="C104" s="9" t="s">
        <v>42</v>
      </c>
      <c r="D104" s="9">
        <v>1.5</v>
      </c>
      <c r="E104" s="9">
        <v>1.76</v>
      </c>
      <c r="F104" s="14">
        <v>1</v>
      </c>
      <c r="G104" s="9">
        <v>0.46</v>
      </c>
      <c r="H104" s="15">
        <v>0.6</v>
      </c>
      <c r="I104" s="9">
        <v>5.6000000000000001E-2</v>
      </c>
      <c r="J104" s="15"/>
      <c r="K104" s="21" t="s">
        <v>29</v>
      </c>
      <c r="L104" s="26" t="s">
        <v>30</v>
      </c>
      <c r="M104" s="9" t="s">
        <v>31</v>
      </c>
      <c r="N104" s="9" t="s">
        <v>32</v>
      </c>
      <c r="O104" s="18" t="s">
        <v>33</v>
      </c>
      <c r="P104" s="14">
        <v>40.6</v>
      </c>
      <c r="Q104" s="14">
        <v>47.8</v>
      </c>
      <c r="R104" s="14" t="s">
        <v>34</v>
      </c>
      <c r="S104" s="14" t="s">
        <v>66</v>
      </c>
      <c r="T104" s="27" t="s">
        <v>108</v>
      </c>
      <c r="U104" s="9" t="s">
        <v>40</v>
      </c>
      <c r="V104" s="21" t="s">
        <v>113</v>
      </c>
    </row>
    <row r="105" spans="1:22" ht="15">
      <c r="A105" s="12" t="s">
        <v>69</v>
      </c>
      <c r="B105" s="12" t="s">
        <v>65</v>
      </c>
      <c r="C105" s="10" t="s">
        <v>44</v>
      </c>
      <c r="D105" s="10">
        <v>1.4</v>
      </c>
      <c r="E105" s="10">
        <v>1.76</v>
      </c>
      <c r="F105" s="4">
        <v>1</v>
      </c>
      <c r="G105" s="10">
        <v>0.46</v>
      </c>
      <c r="H105" s="10">
        <v>0.75</v>
      </c>
      <c r="I105" s="12">
        <v>5.6000000000000001E-2</v>
      </c>
      <c r="J105" s="11">
        <v>0.94294199999999995</v>
      </c>
      <c r="K105" s="20" t="s">
        <v>29</v>
      </c>
      <c r="L105" s="24" t="s">
        <v>30</v>
      </c>
      <c r="M105" s="10" t="s">
        <v>31</v>
      </c>
      <c r="N105" s="10" t="s">
        <v>32</v>
      </c>
      <c r="O105" s="10" t="s">
        <v>33</v>
      </c>
      <c r="P105" s="5">
        <v>40.6</v>
      </c>
      <c r="Q105" s="5">
        <v>47.8</v>
      </c>
      <c r="R105" s="4" t="s">
        <v>34</v>
      </c>
      <c r="S105" s="4" t="s">
        <v>66</v>
      </c>
      <c r="T105" s="25" t="s">
        <v>108</v>
      </c>
      <c r="U105" s="10" t="s">
        <v>40</v>
      </c>
      <c r="V105" s="20" t="s">
        <v>113</v>
      </c>
    </row>
    <row r="106" spans="1:22" ht="15">
      <c r="A106" s="9" t="s">
        <v>70</v>
      </c>
      <c r="B106" s="9" t="s">
        <v>65</v>
      </c>
      <c r="C106" s="9" t="s">
        <v>51</v>
      </c>
      <c r="D106" s="9">
        <v>1.4</v>
      </c>
      <c r="E106" s="9">
        <v>1.76</v>
      </c>
      <c r="F106" s="14">
        <v>1</v>
      </c>
      <c r="G106" s="9">
        <v>0.46</v>
      </c>
      <c r="H106" s="9">
        <v>0.92</v>
      </c>
      <c r="I106" s="9">
        <v>5.6000000000000001E-2</v>
      </c>
      <c r="J106" s="15">
        <v>1.131702</v>
      </c>
      <c r="K106" s="21" t="s">
        <v>29</v>
      </c>
      <c r="L106" s="26" t="s">
        <v>30</v>
      </c>
      <c r="M106" s="9" t="s">
        <v>31</v>
      </c>
      <c r="N106" s="9" t="s">
        <v>32</v>
      </c>
      <c r="O106" s="18" t="s">
        <v>33</v>
      </c>
      <c r="P106" s="14">
        <v>40.6</v>
      </c>
      <c r="Q106" s="14">
        <v>47.8</v>
      </c>
      <c r="R106" s="14" t="s">
        <v>34</v>
      </c>
      <c r="S106" s="14" t="s">
        <v>66</v>
      </c>
      <c r="T106" s="27" t="s">
        <v>108</v>
      </c>
      <c r="U106" s="9" t="s">
        <v>40</v>
      </c>
      <c r="V106" s="21" t="s">
        <v>113</v>
      </c>
    </row>
    <row r="107" spans="1:22" ht="15">
      <c r="A107" s="12" t="s">
        <v>71</v>
      </c>
      <c r="B107" s="12" t="s">
        <v>65</v>
      </c>
      <c r="C107" s="12" t="s">
        <v>61</v>
      </c>
      <c r="D107" s="10">
        <v>1.4</v>
      </c>
      <c r="E107" s="10">
        <v>1.76</v>
      </c>
      <c r="F107" s="4">
        <v>1</v>
      </c>
      <c r="G107" s="10">
        <v>0.46</v>
      </c>
      <c r="H107" s="10">
        <v>1.07</v>
      </c>
      <c r="I107" s="12">
        <v>5.6000000000000001E-2</v>
      </c>
      <c r="J107" s="11">
        <v>1.3050179999999998</v>
      </c>
      <c r="K107" s="20" t="s">
        <v>29</v>
      </c>
      <c r="L107" s="24" t="s">
        <v>30</v>
      </c>
      <c r="M107" s="10" t="s">
        <v>31</v>
      </c>
      <c r="N107" s="10" t="s">
        <v>32</v>
      </c>
      <c r="O107" s="10" t="s">
        <v>33</v>
      </c>
      <c r="P107" s="5">
        <v>40.6</v>
      </c>
      <c r="Q107" s="5">
        <v>47.8</v>
      </c>
      <c r="R107" s="4" t="s">
        <v>34</v>
      </c>
      <c r="S107" s="4" t="s">
        <v>66</v>
      </c>
      <c r="T107" s="25" t="s">
        <v>108</v>
      </c>
      <c r="U107" s="10" t="s">
        <v>40</v>
      </c>
      <c r="V107" s="20" t="s">
        <v>113</v>
      </c>
    </row>
    <row r="108" spans="1:22" ht="15">
      <c r="A108" s="9" t="s">
        <v>76</v>
      </c>
      <c r="B108" s="9" t="s">
        <v>73</v>
      </c>
      <c r="C108" s="9" t="s">
        <v>44</v>
      </c>
      <c r="D108" s="9">
        <v>1.4</v>
      </c>
      <c r="E108" s="9">
        <v>1.76</v>
      </c>
      <c r="F108" s="14">
        <v>1</v>
      </c>
      <c r="G108" s="9">
        <v>0.46</v>
      </c>
      <c r="H108" s="9">
        <v>0.94</v>
      </c>
      <c r="I108" s="9">
        <v>5.6000000000000001E-2</v>
      </c>
      <c r="J108" s="15">
        <v>1.160544</v>
      </c>
      <c r="K108" s="21" t="s">
        <v>29</v>
      </c>
      <c r="L108" s="26" t="s">
        <v>30</v>
      </c>
      <c r="M108" s="9" t="s">
        <v>31</v>
      </c>
      <c r="N108" s="9" t="s">
        <v>32</v>
      </c>
      <c r="O108" s="18" t="s">
        <v>33</v>
      </c>
      <c r="P108" s="14">
        <v>50.5</v>
      </c>
      <c r="Q108" s="14">
        <v>56.2</v>
      </c>
      <c r="R108" s="14" t="s">
        <v>34</v>
      </c>
      <c r="S108" s="14" t="s">
        <v>74</v>
      </c>
      <c r="T108" s="27" t="s">
        <v>109</v>
      </c>
      <c r="U108" s="9" t="s">
        <v>40</v>
      </c>
      <c r="V108" s="21" t="s">
        <v>113</v>
      </c>
    </row>
    <row r="109" spans="1:22" ht="15">
      <c r="A109" s="12" t="s">
        <v>77</v>
      </c>
      <c r="B109" s="12" t="s">
        <v>73</v>
      </c>
      <c r="C109" s="12" t="s">
        <v>51</v>
      </c>
      <c r="D109" s="10">
        <v>1.4</v>
      </c>
      <c r="E109" s="10">
        <v>1.76</v>
      </c>
      <c r="F109" s="4">
        <v>1</v>
      </c>
      <c r="G109" s="10">
        <v>0.46</v>
      </c>
      <c r="H109" s="10">
        <v>1.1599999999999999</v>
      </c>
      <c r="I109" s="12">
        <v>5.6000000000000001E-2</v>
      </c>
      <c r="J109" s="11">
        <v>1.3928640000000001</v>
      </c>
      <c r="K109" s="20" t="s">
        <v>29</v>
      </c>
      <c r="L109" s="24" t="s">
        <v>30</v>
      </c>
      <c r="M109" s="10" t="s">
        <v>31</v>
      </c>
      <c r="N109" s="10" t="s">
        <v>32</v>
      </c>
      <c r="O109" s="10" t="s">
        <v>33</v>
      </c>
      <c r="P109" s="5">
        <v>50.5</v>
      </c>
      <c r="Q109" s="5">
        <v>56.2</v>
      </c>
      <c r="R109" s="4" t="s">
        <v>34</v>
      </c>
      <c r="S109" s="4" t="s">
        <v>74</v>
      </c>
      <c r="T109" s="25" t="s">
        <v>109</v>
      </c>
      <c r="U109" s="10" t="s">
        <v>40</v>
      </c>
      <c r="V109" s="20" t="s">
        <v>113</v>
      </c>
    </row>
    <row r="110" spans="1:22" ht="15">
      <c r="A110" s="9" t="s">
        <v>78</v>
      </c>
      <c r="B110" s="9" t="s">
        <v>73</v>
      </c>
      <c r="C110" s="9" t="s">
        <v>61</v>
      </c>
      <c r="D110" s="9">
        <v>1.3</v>
      </c>
      <c r="E110" s="9">
        <v>1.76</v>
      </c>
      <c r="F110" s="14">
        <v>1</v>
      </c>
      <c r="G110" s="9">
        <v>0.46</v>
      </c>
      <c r="H110" s="9">
        <v>1.35</v>
      </c>
      <c r="I110" s="9">
        <v>5.6000000000000001E-2</v>
      </c>
      <c r="J110" s="15"/>
      <c r="K110" s="21" t="s">
        <v>29</v>
      </c>
      <c r="L110" s="26" t="s">
        <v>30</v>
      </c>
      <c r="M110" s="9" t="s">
        <v>31</v>
      </c>
      <c r="N110" s="9" t="s">
        <v>32</v>
      </c>
      <c r="O110" s="18" t="s">
        <v>33</v>
      </c>
      <c r="P110" s="14">
        <v>50.5</v>
      </c>
      <c r="Q110" s="14">
        <v>56.2</v>
      </c>
      <c r="R110" s="14" t="s">
        <v>34</v>
      </c>
      <c r="S110" s="14" t="s">
        <v>74</v>
      </c>
      <c r="T110" s="27" t="s">
        <v>109</v>
      </c>
      <c r="U110" s="9" t="s">
        <v>40</v>
      </c>
      <c r="V110" s="21" t="s">
        <v>113</v>
      </c>
    </row>
    <row r="111" spans="1:22" ht="15">
      <c r="A111" s="12" t="s">
        <v>79</v>
      </c>
      <c r="B111" s="10" t="s">
        <v>80</v>
      </c>
      <c r="C111" s="12" t="s">
        <v>42</v>
      </c>
      <c r="D111" s="10">
        <v>1.4</v>
      </c>
      <c r="E111" s="10">
        <v>1.76</v>
      </c>
      <c r="F111" s="4">
        <v>1</v>
      </c>
      <c r="G111" s="10">
        <v>0.46</v>
      </c>
      <c r="H111" s="10">
        <v>0.91</v>
      </c>
      <c r="I111" s="10">
        <v>5.6000000000000001E-2</v>
      </c>
      <c r="J111" s="11"/>
      <c r="K111" s="20" t="s">
        <v>29</v>
      </c>
      <c r="L111" s="24" t="s">
        <v>30</v>
      </c>
      <c r="M111" s="10" t="s">
        <v>31</v>
      </c>
      <c r="N111" s="10" t="s">
        <v>32</v>
      </c>
      <c r="O111" s="10" t="s">
        <v>33</v>
      </c>
      <c r="P111" s="4">
        <v>52.1</v>
      </c>
      <c r="Q111" s="4">
        <v>67.8</v>
      </c>
      <c r="R111" s="4" t="s">
        <v>34</v>
      </c>
      <c r="S111" s="4" t="s">
        <v>81</v>
      </c>
      <c r="T111" s="25" t="s">
        <v>111</v>
      </c>
      <c r="U111" s="10" t="s">
        <v>40</v>
      </c>
      <c r="V111" s="20" t="s">
        <v>113</v>
      </c>
    </row>
    <row r="112" spans="1:22" ht="15.75" thickBot="1">
      <c r="A112" s="9" t="s">
        <v>83</v>
      </c>
      <c r="B112" s="9" t="s">
        <v>80</v>
      </c>
      <c r="C112" s="9" t="s">
        <v>51</v>
      </c>
      <c r="D112" s="9">
        <v>1.3</v>
      </c>
      <c r="E112" s="9">
        <v>1.76</v>
      </c>
      <c r="F112" s="14">
        <v>1</v>
      </c>
      <c r="G112" s="9">
        <v>0.46</v>
      </c>
      <c r="H112" s="15">
        <v>1.4</v>
      </c>
      <c r="I112" s="9">
        <v>5.6000000000000001E-2</v>
      </c>
      <c r="J112" s="15">
        <v>1.6566639999999999</v>
      </c>
      <c r="K112" s="21" t="s">
        <v>29</v>
      </c>
      <c r="L112" s="33" t="s">
        <v>30</v>
      </c>
      <c r="M112" s="34" t="s">
        <v>31</v>
      </c>
      <c r="N112" s="34" t="s">
        <v>32</v>
      </c>
      <c r="O112" s="35" t="s">
        <v>33</v>
      </c>
      <c r="P112" s="36">
        <v>52.1</v>
      </c>
      <c r="Q112" s="36">
        <v>67.8</v>
      </c>
      <c r="R112" s="36" t="s">
        <v>34</v>
      </c>
      <c r="S112" s="36" t="s">
        <v>81</v>
      </c>
      <c r="T112" s="37" t="s">
        <v>111</v>
      </c>
      <c r="U112" s="9" t="s">
        <v>40</v>
      </c>
      <c r="V112" s="21" t="s">
        <v>113</v>
      </c>
    </row>
    <row r="113" spans="1:20" s="2" customFormat="1" ht="20.100000000000001" customHeight="1">
      <c r="A113" s="139" t="s">
        <v>101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1"/>
    </row>
    <row r="114" spans="1:20" s="2" customFormat="1" ht="20.100000000000001" customHeight="1">
      <c r="A114" s="136" t="s">
        <v>102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8"/>
    </row>
  </sheetData>
  <mergeCells count="21">
    <mergeCell ref="A92:T92"/>
    <mergeCell ref="A93:K93"/>
    <mergeCell ref="L93:T93"/>
    <mergeCell ref="A113:T113"/>
    <mergeCell ref="A114:T114"/>
    <mergeCell ref="A89:T89"/>
    <mergeCell ref="A88:T88"/>
    <mergeCell ref="A1:T1"/>
    <mergeCell ref="A3:T3"/>
    <mergeCell ref="A31:T31"/>
    <mergeCell ref="A35:T35"/>
    <mergeCell ref="A63:T63"/>
    <mergeCell ref="A67:T67"/>
    <mergeCell ref="A4:K4"/>
    <mergeCell ref="L4:T4"/>
    <mergeCell ref="A36:K36"/>
    <mergeCell ref="L36:T36"/>
    <mergeCell ref="A68:K68"/>
    <mergeCell ref="L68:T68"/>
    <mergeCell ref="A32:T32"/>
    <mergeCell ref="A64:T6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&amp;L&amp;1#&amp;"Calibri"&amp;8&amp;K000000General - All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14"/>
  <sheetViews>
    <sheetView topLeftCell="A13" zoomScale="70" zoomScaleNormal="70" workbookViewId="0">
      <selection activeCell="D94" sqref="D94:E94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6.5703125" style="1" bestFit="1" customWidth="1"/>
    <col min="10" max="10" width="36.28515625" style="1" bestFit="1" customWidth="1"/>
    <col min="11" max="11" width="27.28515625" style="3" bestFit="1" customWidth="1"/>
    <col min="12" max="12" width="11.5703125" style="3" bestFit="1" customWidth="1"/>
    <col min="13" max="13" width="47.42578125" style="3" bestFit="1" customWidth="1"/>
    <col min="14" max="14" width="30" style="1" bestFit="1" customWidth="1"/>
    <col min="15" max="15" width="47.5703125" style="1" bestFit="1" customWidth="1"/>
    <col min="16" max="16" width="33.42578125" style="1" bestFit="1" customWidth="1"/>
    <col min="17" max="17" width="29.28515625" style="1" bestFit="1" customWidth="1"/>
    <col min="18" max="18" width="16.5703125" style="1" bestFit="1" customWidth="1"/>
    <col min="19" max="19" width="11.28515625" style="1" bestFit="1" customWidth="1"/>
    <col min="20" max="20" width="47.140625" style="1" bestFit="1" customWidth="1"/>
    <col min="21" max="21" width="16.5703125" style="1" bestFit="1" customWidth="1"/>
    <col min="22" max="22" width="16" style="1" bestFit="1" customWidth="1"/>
    <col min="23" max="16384" width="9.140625" style="1"/>
  </cols>
  <sheetData>
    <row r="1" spans="1:22" ht="19.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89"/>
      <c r="R1" s="289"/>
      <c r="S1" s="289"/>
      <c r="T1" s="289"/>
    </row>
    <row r="3" spans="1:22" s="2" customFormat="1" ht="30" customHeight="1" thickBot="1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</row>
    <row r="4" spans="1:22" s="2" customFormat="1" ht="30" customHeight="1">
      <c r="A4" s="145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8" t="s">
        <v>3</v>
      </c>
      <c r="M4" s="158"/>
      <c r="N4" s="158"/>
      <c r="O4" s="158"/>
      <c r="P4" s="158"/>
      <c r="Q4" s="158"/>
      <c r="R4" s="158"/>
      <c r="S4" s="158"/>
      <c r="T4" s="159"/>
    </row>
    <row r="5" spans="1:22" s="2" customFormat="1" ht="39.75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114</v>
      </c>
      <c r="L5" s="22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23" t="s">
        <v>23</v>
      </c>
      <c r="U5" s="17" t="s">
        <v>24</v>
      </c>
      <c r="V5" s="19" t="s">
        <v>25</v>
      </c>
    </row>
    <row r="6" spans="1:22" ht="15">
      <c r="A6" s="12" t="s">
        <v>26</v>
      </c>
      <c r="B6" s="10" t="s">
        <v>27</v>
      </c>
      <c r="C6" s="10" t="s">
        <v>28</v>
      </c>
      <c r="D6" s="10">
        <v>1.6</v>
      </c>
      <c r="E6" s="10">
        <v>1.76</v>
      </c>
      <c r="F6" s="10">
        <v>1</v>
      </c>
      <c r="G6" s="10">
        <v>0.3</v>
      </c>
      <c r="H6" s="10">
        <v>0.19</v>
      </c>
      <c r="I6" s="45">
        <v>5.6000000000000001E-2</v>
      </c>
      <c r="J6" s="11">
        <v>0.28845399999999999</v>
      </c>
      <c r="K6" s="20"/>
      <c r="L6" s="24" t="s">
        <v>30</v>
      </c>
      <c r="M6" s="10" t="s">
        <v>31</v>
      </c>
      <c r="N6" s="10" t="s">
        <v>32</v>
      </c>
      <c r="O6" s="10" t="s">
        <v>33</v>
      </c>
      <c r="P6" s="4">
        <v>20.7</v>
      </c>
      <c r="Q6" s="4">
        <v>26.88</v>
      </c>
      <c r="R6" s="4" t="s">
        <v>34</v>
      </c>
      <c r="S6" s="4" t="s">
        <v>35</v>
      </c>
      <c r="T6" s="25" t="s">
        <v>36</v>
      </c>
      <c r="U6" s="10" t="s">
        <v>40</v>
      </c>
      <c r="V6" s="20" t="s">
        <v>29</v>
      </c>
    </row>
    <row r="7" spans="1:22" ht="15">
      <c r="A7" s="9" t="s">
        <v>37</v>
      </c>
      <c r="B7" s="9" t="s">
        <v>27</v>
      </c>
      <c r="C7" s="9" t="s">
        <v>38</v>
      </c>
      <c r="D7" s="18">
        <v>1.2</v>
      </c>
      <c r="E7" s="18">
        <v>1.76</v>
      </c>
      <c r="F7" s="18">
        <v>1</v>
      </c>
      <c r="G7" s="9">
        <v>0.3</v>
      </c>
      <c r="H7" s="9">
        <v>0.22</v>
      </c>
      <c r="I7" s="44">
        <v>5.6000000000000001E-2</v>
      </c>
      <c r="J7" s="15">
        <v>0.32573400000000002</v>
      </c>
      <c r="K7" s="21" t="s">
        <v>113</v>
      </c>
      <c r="L7" s="26" t="s">
        <v>30</v>
      </c>
      <c r="M7" s="9" t="s">
        <v>39</v>
      </c>
      <c r="N7" s="9" t="s">
        <v>32</v>
      </c>
      <c r="O7" s="9" t="s">
        <v>33</v>
      </c>
      <c r="P7" s="14">
        <v>20.7</v>
      </c>
      <c r="Q7" s="14">
        <v>26.88</v>
      </c>
      <c r="R7" s="14" t="s">
        <v>34</v>
      </c>
      <c r="S7" s="14" t="s">
        <v>35</v>
      </c>
      <c r="T7" s="27" t="s">
        <v>36</v>
      </c>
      <c r="U7" s="9" t="s">
        <v>40</v>
      </c>
      <c r="V7" s="21" t="s">
        <v>29</v>
      </c>
    </row>
    <row r="8" spans="1:22" ht="15">
      <c r="A8" s="12" t="s">
        <v>41</v>
      </c>
      <c r="B8" s="10" t="s">
        <v>27</v>
      </c>
      <c r="C8" s="10" t="s">
        <v>42</v>
      </c>
      <c r="D8" s="10">
        <v>1.6</v>
      </c>
      <c r="E8" s="10">
        <v>1.76</v>
      </c>
      <c r="F8" s="10">
        <v>1</v>
      </c>
      <c r="G8" s="10">
        <v>0.3</v>
      </c>
      <c r="H8" s="10">
        <v>0.28999999999999998</v>
      </c>
      <c r="I8" s="45">
        <v>5.6000000000000001E-2</v>
      </c>
      <c r="J8" s="11">
        <v>0.41893400000000003</v>
      </c>
      <c r="K8" s="20" t="s">
        <v>113</v>
      </c>
      <c r="L8" s="24" t="s">
        <v>30</v>
      </c>
      <c r="M8" s="10" t="s">
        <v>31</v>
      </c>
      <c r="N8" s="10" t="s">
        <v>32</v>
      </c>
      <c r="O8" s="10" t="s">
        <v>33</v>
      </c>
      <c r="P8" s="4">
        <v>20.7</v>
      </c>
      <c r="Q8" s="4">
        <v>26.88</v>
      </c>
      <c r="R8" s="4" t="s">
        <v>34</v>
      </c>
      <c r="S8" s="4" t="s">
        <v>35</v>
      </c>
      <c r="T8" s="25" t="s">
        <v>36</v>
      </c>
      <c r="U8" s="10" t="s">
        <v>40</v>
      </c>
      <c r="V8" s="20" t="s">
        <v>29</v>
      </c>
    </row>
    <row r="9" spans="1:22" ht="15">
      <c r="A9" s="9" t="s">
        <v>43</v>
      </c>
      <c r="B9" s="9" t="s">
        <v>27</v>
      </c>
      <c r="C9" s="9" t="s">
        <v>44</v>
      </c>
      <c r="D9" s="18">
        <v>1.6</v>
      </c>
      <c r="E9" s="18">
        <v>1.76</v>
      </c>
      <c r="F9" s="18">
        <v>1</v>
      </c>
      <c r="G9" s="9">
        <v>0.3</v>
      </c>
      <c r="H9" s="9">
        <v>0.36</v>
      </c>
      <c r="I9" s="44">
        <v>5.6000000000000001E-2</v>
      </c>
      <c r="J9" s="15">
        <v>0.51213399999999998</v>
      </c>
      <c r="K9" s="21" t="s">
        <v>113</v>
      </c>
      <c r="L9" s="26" t="s">
        <v>30</v>
      </c>
      <c r="M9" s="9" t="s">
        <v>39</v>
      </c>
      <c r="N9" s="9" t="s">
        <v>32</v>
      </c>
      <c r="O9" s="9" t="s">
        <v>33</v>
      </c>
      <c r="P9" s="14">
        <v>20.7</v>
      </c>
      <c r="Q9" s="14">
        <v>26.88</v>
      </c>
      <c r="R9" s="14" t="s">
        <v>34</v>
      </c>
      <c r="S9" s="14" t="s">
        <v>35</v>
      </c>
      <c r="T9" s="27" t="s">
        <v>36</v>
      </c>
      <c r="U9" s="9" t="s">
        <v>40</v>
      </c>
      <c r="V9" s="21" t="s">
        <v>29</v>
      </c>
    </row>
    <row r="10" spans="1:22" ht="15">
      <c r="A10" s="12" t="s">
        <v>45</v>
      </c>
      <c r="B10" s="10" t="s">
        <v>46</v>
      </c>
      <c r="C10" s="10" t="s">
        <v>42</v>
      </c>
      <c r="D10" s="10">
        <v>1.5</v>
      </c>
      <c r="E10" s="10">
        <v>1.76</v>
      </c>
      <c r="F10" s="10">
        <v>1</v>
      </c>
      <c r="G10" s="10">
        <v>0.3</v>
      </c>
      <c r="H10" s="10">
        <v>0.38</v>
      </c>
      <c r="I10" s="45">
        <v>5.6000000000000001E-2</v>
      </c>
      <c r="J10" s="11">
        <v>0.51782399999999995</v>
      </c>
      <c r="K10" s="20" t="s">
        <v>113</v>
      </c>
      <c r="L10" s="24" t="s">
        <v>30</v>
      </c>
      <c r="M10" s="10" t="s">
        <v>31</v>
      </c>
      <c r="N10" s="10" t="s">
        <v>32</v>
      </c>
      <c r="O10" s="10" t="s">
        <v>33</v>
      </c>
      <c r="P10" s="4">
        <v>26</v>
      </c>
      <c r="Q10" s="4">
        <v>32.299999999999997</v>
      </c>
      <c r="R10" s="4" t="s">
        <v>34</v>
      </c>
      <c r="S10" s="4" t="s">
        <v>47</v>
      </c>
      <c r="T10" s="25" t="s">
        <v>48</v>
      </c>
      <c r="U10" s="10" t="s">
        <v>40</v>
      </c>
      <c r="V10" s="20" t="s">
        <v>29</v>
      </c>
    </row>
    <row r="11" spans="1:22" ht="15">
      <c r="A11" s="9" t="s">
        <v>49</v>
      </c>
      <c r="B11" s="9" t="s">
        <v>46</v>
      </c>
      <c r="C11" s="9" t="s">
        <v>44</v>
      </c>
      <c r="D11" s="18">
        <v>1.5</v>
      </c>
      <c r="E11" s="18">
        <v>1.76</v>
      </c>
      <c r="F11" s="18">
        <v>1</v>
      </c>
      <c r="G11" s="9">
        <v>0.3</v>
      </c>
      <c r="H11" s="9">
        <v>0.47</v>
      </c>
      <c r="I11" s="44">
        <v>5.6000000000000001E-2</v>
      </c>
      <c r="J11" s="15">
        <v>0.63302399999999992</v>
      </c>
      <c r="K11" s="21" t="s">
        <v>113</v>
      </c>
      <c r="L11" s="26" t="s">
        <v>30</v>
      </c>
      <c r="M11" s="9" t="s">
        <v>39</v>
      </c>
      <c r="N11" s="9" t="s">
        <v>32</v>
      </c>
      <c r="O11" s="9" t="s">
        <v>33</v>
      </c>
      <c r="P11" s="14">
        <v>26</v>
      </c>
      <c r="Q11" s="14">
        <v>32.299999999999997</v>
      </c>
      <c r="R11" s="14" t="s">
        <v>34</v>
      </c>
      <c r="S11" s="14" t="s">
        <v>47</v>
      </c>
      <c r="T11" s="27" t="s">
        <v>48</v>
      </c>
      <c r="U11" s="9" t="s">
        <v>40</v>
      </c>
      <c r="V11" s="21" t="s">
        <v>29</v>
      </c>
    </row>
    <row r="12" spans="1:22" ht="15">
      <c r="A12" s="12" t="s">
        <v>50</v>
      </c>
      <c r="B12" s="10" t="s">
        <v>46</v>
      </c>
      <c r="C12" s="10" t="s">
        <v>51</v>
      </c>
      <c r="D12" s="10">
        <v>1.5</v>
      </c>
      <c r="E12" s="10">
        <v>1.76</v>
      </c>
      <c r="F12" s="10">
        <v>1</v>
      </c>
      <c r="G12" s="10">
        <v>0.3</v>
      </c>
      <c r="H12" s="10">
        <v>0.57999999999999996</v>
      </c>
      <c r="I12" s="45">
        <v>5.6000000000000001E-2</v>
      </c>
      <c r="J12" s="11">
        <v>0.75974399999999986</v>
      </c>
      <c r="K12" s="20" t="s">
        <v>113</v>
      </c>
      <c r="L12" s="24" t="s">
        <v>30</v>
      </c>
      <c r="M12" s="10" t="s">
        <v>31</v>
      </c>
      <c r="N12" s="10" t="s">
        <v>32</v>
      </c>
      <c r="O12" s="10" t="s">
        <v>33</v>
      </c>
      <c r="P12" s="4">
        <v>26</v>
      </c>
      <c r="Q12" s="4">
        <v>32.299999999999997</v>
      </c>
      <c r="R12" s="4" t="s">
        <v>34</v>
      </c>
      <c r="S12" s="4" t="s">
        <v>47</v>
      </c>
      <c r="T12" s="25" t="s">
        <v>48</v>
      </c>
      <c r="U12" s="10" t="s">
        <v>40</v>
      </c>
      <c r="V12" s="20" t="s">
        <v>29</v>
      </c>
    </row>
    <row r="13" spans="1:22" ht="15">
      <c r="A13" s="9" t="s">
        <v>52</v>
      </c>
      <c r="B13" s="9" t="s">
        <v>38</v>
      </c>
      <c r="C13" s="9" t="s">
        <v>53</v>
      </c>
      <c r="D13" s="18">
        <v>1.6</v>
      </c>
      <c r="E13" s="18">
        <v>1.76</v>
      </c>
      <c r="F13" s="18">
        <v>1</v>
      </c>
      <c r="G13" s="9">
        <v>0.3</v>
      </c>
      <c r="H13" s="9">
        <v>0.27</v>
      </c>
      <c r="I13" s="44">
        <v>5.6000000000000001E-2</v>
      </c>
      <c r="J13" s="15">
        <v>0.37931999999999999</v>
      </c>
      <c r="K13" s="21" t="s">
        <v>113</v>
      </c>
      <c r="L13" s="26" t="s">
        <v>30</v>
      </c>
      <c r="M13" s="9" t="s">
        <v>39</v>
      </c>
      <c r="N13" s="9" t="s">
        <v>32</v>
      </c>
      <c r="O13" s="9" t="s">
        <v>33</v>
      </c>
      <c r="P13" s="14">
        <v>30.06</v>
      </c>
      <c r="Q13" s="14">
        <v>36.54</v>
      </c>
      <c r="R13" s="14" t="s">
        <v>34</v>
      </c>
      <c r="S13" s="14" t="s">
        <v>54</v>
      </c>
      <c r="T13" s="28" t="s">
        <v>55</v>
      </c>
      <c r="U13" s="9" t="s">
        <v>40</v>
      </c>
      <c r="V13" s="21" t="s">
        <v>29</v>
      </c>
    </row>
    <row r="14" spans="1:22" ht="15">
      <c r="A14" s="12" t="s">
        <v>56</v>
      </c>
      <c r="B14" s="12" t="s">
        <v>38</v>
      </c>
      <c r="C14" s="10" t="s">
        <v>42</v>
      </c>
      <c r="D14" s="10">
        <v>1.5</v>
      </c>
      <c r="E14" s="10">
        <v>1.76</v>
      </c>
      <c r="F14" s="10">
        <v>1</v>
      </c>
      <c r="G14" s="10">
        <v>0.3</v>
      </c>
      <c r="H14" s="10">
        <v>0.47</v>
      </c>
      <c r="I14" s="45">
        <v>5.6000000000000001E-2</v>
      </c>
      <c r="J14" s="11">
        <v>0.62570399999999993</v>
      </c>
      <c r="K14" s="20" t="s">
        <v>113</v>
      </c>
      <c r="L14" s="24" t="s">
        <v>30</v>
      </c>
      <c r="M14" s="10" t="s">
        <v>31</v>
      </c>
      <c r="N14" s="10" t="s">
        <v>32</v>
      </c>
      <c r="O14" s="10" t="s">
        <v>33</v>
      </c>
      <c r="P14" s="5">
        <v>30.06</v>
      </c>
      <c r="Q14" s="5">
        <v>36.54</v>
      </c>
      <c r="R14" s="4" t="s">
        <v>34</v>
      </c>
      <c r="S14" s="4" t="s">
        <v>54</v>
      </c>
      <c r="T14" s="25" t="s">
        <v>57</v>
      </c>
      <c r="U14" s="10" t="s">
        <v>40</v>
      </c>
      <c r="V14" s="20" t="s">
        <v>29</v>
      </c>
    </row>
    <row r="15" spans="1:22" ht="15">
      <c r="A15" s="9" t="s">
        <v>58</v>
      </c>
      <c r="B15" s="9" t="s">
        <v>38</v>
      </c>
      <c r="C15" s="9" t="s">
        <v>44</v>
      </c>
      <c r="D15" s="18">
        <v>1.5</v>
      </c>
      <c r="E15" s="18">
        <v>1.76</v>
      </c>
      <c r="F15" s="18">
        <v>1</v>
      </c>
      <c r="G15" s="9">
        <v>0.3</v>
      </c>
      <c r="H15" s="9">
        <v>0.59</v>
      </c>
      <c r="I15" s="44">
        <v>5.6000000000000001E-2</v>
      </c>
      <c r="J15" s="15">
        <v>0.76490399999999992</v>
      </c>
      <c r="K15" s="21" t="s">
        <v>113</v>
      </c>
      <c r="L15" s="26" t="s">
        <v>30</v>
      </c>
      <c r="M15" s="9" t="s">
        <v>39</v>
      </c>
      <c r="N15" s="9" t="s">
        <v>32</v>
      </c>
      <c r="O15" s="9" t="s">
        <v>33</v>
      </c>
      <c r="P15" s="14">
        <v>30.06</v>
      </c>
      <c r="Q15" s="14">
        <v>36.54</v>
      </c>
      <c r="R15" s="14" t="s">
        <v>34</v>
      </c>
      <c r="S15" s="14" t="s">
        <v>54</v>
      </c>
      <c r="T15" s="27" t="s">
        <v>57</v>
      </c>
      <c r="U15" s="9" t="s">
        <v>40</v>
      </c>
      <c r="V15" s="21" t="s">
        <v>29</v>
      </c>
    </row>
    <row r="16" spans="1:22" ht="15">
      <c r="A16" s="12" t="s">
        <v>59</v>
      </c>
      <c r="B16" s="12" t="s">
        <v>38</v>
      </c>
      <c r="C16" s="10" t="s">
        <v>51</v>
      </c>
      <c r="D16" s="10">
        <v>1.4</v>
      </c>
      <c r="E16" s="10">
        <v>1.76</v>
      </c>
      <c r="F16" s="10">
        <v>1</v>
      </c>
      <c r="G16" s="10">
        <v>0.3</v>
      </c>
      <c r="H16" s="10">
        <v>0.72</v>
      </c>
      <c r="I16" s="45">
        <v>5.6000000000000001E-2</v>
      </c>
      <c r="J16" s="11">
        <v>0.91802399999999995</v>
      </c>
      <c r="K16" s="20" t="s">
        <v>113</v>
      </c>
      <c r="L16" s="24" t="s">
        <v>30</v>
      </c>
      <c r="M16" s="10" t="s">
        <v>31</v>
      </c>
      <c r="N16" s="10" t="s">
        <v>32</v>
      </c>
      <c r="O16" s="10" t="s">
        <v>33</v>
      </c>
      <c r="P16" s="5">
        <v>30.06</v>
      </c>
      <c r="Q16" s="5">
        <v>36.54</v>
      </c>
      <c r="R16" s="4" t="s">
        <v>34</v>
      </c>
      <c r="S16" s="4" t="s">
        <v>54</v>
      </c>
      <c r="T16" s="25" t="s">
        <v>57</v>
      </c>
      <c r="U16" s="10" t="s">
        <v>40</v>
      </c>
      <c r="V16" s="20" t="s">
        <v>29</v>
      </c>
    </row>
    <row r="17" spans="1:22" ht="15">
      <c r="A17" s="9" t="s">
        <v>60</v>
      </c>
      <c r="B17" s="9" t="s">
        <v>38</v>
      </c>
      <c r="C17" s="9" t="s">
        <v>61</v>
      </c>
      <c r="D17" s="18">
        <v>1.4</v>
      </c>
      <c r="E17" s="18">
        <v>1.76</v>
      </c>
      <c r="F17" s="18">
        <v>1</v>
      </c>
      <c r="G17" s="9">
        <v>0.3</v>
      </c>
      <c r="H17" s="9">
        <v>0.84</v>
      </c>
      <c r="I17" s="44">
        <v>5.6000000000000001E-2</v>
      </c>
      <c r="J17" s="15">
        <v>1.5209999999999999</v>
      </c>
      <c r="K17" s="21" t="s">
        <v>113</v>
      </c>
      <c r="L17" s="26" t="s">
        <v>30</v>
      </c>
      <c r="M17" s="9" t="s">
        <v>39</v>
      </c>
      <c r="N17" s="9" t="s">
        <v>32</v>
      </c>
      <c r="O17" s="9" t="s">
        <v>33</v>
      </c>
      <c r="P17" s="14">
        <v>30.06</v>
      </c>
      <c r="Q17" s="14">
        <v>36.54</v>
      </c>
      <c r="R17" s="14" t="s">
        <v>34</v>
      </c>
      <c r="S17" s="14" t="s">
        <v>54</v>
      </c>
      <c r="T17" s="27" t="s">
        <v>57</v>
      </c>
      <c r="U17" s="9" t="s">
        <v>40</v>
      </c>
      <c r="V17" s="21" t="s">
        <v>29</v>
      </c>
    </row>
    <row r="18" spans="1:22" ht="15">
      <c r="A18" s="12" t="s">
        <v>62</v>
      </c>
      <c r="B18" s="12" t="s">
        <v>38</v>
      </c>
      <c r="C18" s="12" t="s">
        <v>63</v>
      </c>
      <c r="D18" s="10">
        <v>1.4</v>
      </c>
      <c r="E18" s="10">
        <v>1.76</v>
      </c>
      <c r="F18" s="10">
        <v>1</v>
      </c>
      <c r="G18" s="10">
        <v>0.3</v>
      </c>
      <c r="H18" s="10">
        <v>0.96</v>
      </c>
      <c r="I18" s="45">
        <v>5.6000000000000001E-2</v>
      </c>
      <c r="J18" s="11">
        <v>1.197816</v>
      </c>
      <c r="K18" s="20" t="s">
        <v>113</v>
      </c>
      <c r="L18" s="24" t="s">
        <v>30</v>
      </c>
      <c r="M18" s="10" t="s">
        <v>31</v>
      </c>
      <c r="N18" s="10" t="s">
        <v>32</v>
      </c>
      <c r="O18" s="10" t="s">
        <v>33</v>
      </c>
      <c r="P18" s="5">
        <v>30.06</v>
      </c>
      <c r="Q18" s="5">
        <v>36.54</v>
      </c>
      <c r="R18" s="4" t="s">
        <v>34</v>
      </c>
      <c r="S18" s="4" t="s">
        <v>54</v>
      </c>
      <c r="T18" s="25" t="s">
        <v>57</v>
      </c>
      <c r="U18" s="10" t="s">
        <v>40</v>
      </c>
      <c r="V18" s="20" t="s">
        <v>29</v>
      </c>
    </row>
    <row r="19" spans="1:22" ht="15">
      <c r="A19" s="9" t="s">
        <v>64</v>
      </c>
      <c r="B19" s="9" t="s">
        <v>65</v>
      </c>
      <c r="C19" s="9" t="s">
        <v>27</v>
      </c>
      <c r="D19" s="18">
        <v>1.6</v>
      </c>
      <c r="E19" s="18">
        <v>1.76</v>
      </c>
      <c r="F19" s="18">
        <v>1</v>
      </c>
      <c r="G19" s="9">
        <v>0.3</v>
      </c>
      <c r="H19" s="9">
        <v>0.27</v>
      </c>
      <c r="I19" s="44">
        <v>5.6000000000000001E-2</v>
      </c>
      <c r="J19" s="15">
        <v>0.40411799999999998</v>
      </c>
      <c r="K19" s="21" t="s">
        <v>113</v>
      </c>
      <c r="L19" s="26" t="s">
        <v>30</v>
      </c>
      <c r="M19" s="9" t="s">
        <v>39</v>
      </c>
      <c r="N19" s="9" t="s">
        <v>32</v>
      </c>
      <c r="O19" s="9" t="s">
        <v>33</v>
      </c>
      <c r="P19" s="14">
        <v>42.48</v>
      </c>
      <c r="Q19" s="14">
        <v>48.6</v>
      </c>
      <c r="R19" s="14" t="s">
        <v>34</v>
      </c>
      <c r="S19" s="14" t="s">
        <v>66</v>
      </c>
      <c r="T19" s="27" t="s">
        <v>67</v>
      </c>
      <c r="U19" s="9" t="s">
        <v>40</v>
      </c>
      <c r="V19" s="21" t="s">
        <v>29</v>
      </c>
    </row>
    <row r="20" spans="1:22" ht="15">
      <c r="A20" s="12" t="s">
        <v>68</v>
      </c>
      <c r="B20" s="12" t="s">
        <v>65</v>
      </c>
      <c r="C20" s="10" t="s">
        <v>42</v>
      </c>
      <c r="D20" s="10">
        <v>1.5</v>
      </c>
      <c r="E20" s="10">
        <v>1.76</v>
      </c>
      <c r="F20" s="10">
        <v>1</v>
      </c>
      <c r="G20" s="10">
        <v>0.3</v>
      </c>
      <c r="H20" s="11">
        <v>0.6</v>
      </c>
      <c r="I20" s="45">
        <v>5.6000000000000001E-2</v>
      </c>
      <c r="J20" s="11">
        <v>0.77134199999999997</v>
      </c>
      <c r="K20" s="20" t="s">
        <v>113</v>
      </c>
      <c r="L20" s="24" t="s">
        <v>30</v>
      </c>
      <c r="M20" s="10" t="s">
        <v>31</v>
      </c>
      <c r="N20" s="10" t="s">
        <v>32</v>
      </c>
      <c r="O20" s="10" t="s">
        <v>33</v>
      </c>
      <c r="P20" s="5">
        <v>42.48</v>
      </c>
      <c r="Q20" s="5">
        <v>48.6</v>
      </c>
      <c r="R20" s="4" t="s">
        <v>34</v>
      </c>
      <c r="S20" s="4" t="s">
        <v>66</v>
      </c>
      <c r="T20" s="25" t="s">
        <v>67</v>
      </c>
      <c r="U20" s="10" t="s">
        <v>40</v>
      </c>
      <c r="V20" s="20" t="s">
        <v>29</v>
      </c>
    </row>
    <row r="21" spans="1:22" ht="15">
      <c r="A21" s="9" t="s">
        <v>69</v>
      </c>
      <c r="B21" s="9" t="s">
        <v>65</v>
      </c>
      <c r="C21" s="9" t="s">
        <v>44</v>
      </c>
      <c r="D21" s="18">
        <v>1.4</v>
      </c>
      <c r="E21" s="18">
        <v>1.76</v>
      </c>
      <c r="F21" s="18">
        <v>1</v>
      </c>
      <c r="G21" s="9">
        <v>0.3</v>
      </c>
      <c r="H21" s="9">
        <v>0.75</v>
      </c>
      <c r="I21" s="44">
        <v>5.6000000000000001E-2</v>
      </c>
      <c r="J21" s="15">
        <v>0.94294199999999995</v>
      </c>
      <c r="K21" s="21" t="s">
        <v>113</v>
      </c>
      <c r="L21" s="26" t="s">
        <v>30</v>
      </c>
      <c r="M21" s="9" t="s">
        <v>39</v>
      </c>
      <c r="N21" s="9" t="s">
        <v>32</v>
      </c>
      <c r="O21" s="9" t="s">
        <v>33</v>
      </c>
      <c r="P21" s="14">
        <v>42.48</v>
      </c>
      <c r="Q21" s="14">
        <v>48.6</v>
      </c>
      <c r="R21" s="14" t="s">
        <v>34</v>
      </c>
      <c r="S21" s="14" t="s">
        <v>66</v>
      </c>
      <c r="T21" s="27" t="s">
        <v>67</v>
      </c>
      <c r="U21" s="9" t="s">
        <v>40</v>
      </c>
      <c r="V21" s="21" t="s">
        <v>29</v>
      </c>
    </row>
    <row r="22" spans="1:22" ht="15">
      <c r="A22" s="12" t="s">
        <v>70</v>
      </c>
      <c r="B22" s="12" t="s">
        <v>65</v>
      </c>
      <c r="C22" s="10" t="s">
        <v>51</v>
      </c>
      <c r="D22" s="10">
        <v>1.4</v>
      </c>
      <c r="E22" s="10">
        <v>1.76</v>
      </c>
      <c r="F22" s="10">
        <v>1</v>
      </c>
      <c r="G22" s="10">
        <v>0.3</v>
      </c>
      <c r="H22" s="10">
        <v>0.92</v>
      </c>
      <c r="I22" s="45">
        <v>5.6000000000000001E-2</v>
      </c>
      <c r="J22" s="11">
        <v>1.131702</v>
      </c>
      <c r="K22" s="20" t="s">
        <v>113</v>
      </c>
      <c r="L22" s="24" t="s">
        <v>30</v>
      </c>
      <c r="M22" s="10" t="s">
        <v>31</v>
      </c>
      <c r="N22" s="10" t="s">
        <v>32</v>
      </c>
      <c r="O22" s="10" t="s">
        <v>33</v>
      </c>
      <c r="P22" s="5">
        <v>42.48</v>
      </c>
      <c r="Q22" s="5">
        <v>48.6</v>
      </c>
      <c r="R22" s="4" t="s">
        <v>34</v>
      </c>
      <c r="S22" s="4" t="s">
        <v>66</v>
      </c>
      <c r="T22" s="25" t="s">
        <v>67</v>
      </c>
      <c r="U22" s="10" t="s">
        <v>40</v>
      </c>
      <c r="V22" s="20" t="s">
        <v>29</v>
      </c>
    </row>
    <row r="23" spans="1:22" ht="15">
      <c r="A23" s="9" t="s">
        <v>71</v>
      </c>
      <c r="B23" s="9" t="s">
        <v>65</v>
      </c>
      <c r="C23" s="9" t="s">
        <v>61</v>
      </c>
      <c r="D23" s="18">
        <v>1.4</v>
      </c>
      <c r="E23" s="18">
        <v>1.76</v>
      </c>
      <c r="F23" s="18">
        <v>1</v>
      </c>
      <c r="G23" s="9">
        <v>0.3</v>
      </c>
      <c r="H23" s="9">
        <v>1.07</v>
      </c>
      <c r="I23" s="44">
        <v>5.6000000000000001E-2</v>
      </c>
      <c r="J23" s="15">
        <v>1.3050179999999998</v>
      </c>
      <c r="K23" s="21" t="s">
        <v>113</v>
      </c>
      <c r="L23" s="26" t="s">
        <v>30</v>
      </c>
      <c r="M23" s="9" t="s">
        <v>39</v>
      </c>
      <c r="N23" s="9" t="s">
        <v>32</v>
      </c>
      <c r="O23" s="9" t="s">
        <v>33</v>
      </c>
      <c r="P23" s="14">
        <v>42.48</v>
      </c>
      <c r="Q23" s="14">
        <v>48.6</v>
      </c>
      <c r="R23" s="14" t="s">
        <v>34</v>
      </c>
      <c r="S23" s="14" t="s">
        <v>66</v>
      </c>
      <c r="T23" s="27" t="s">
        <v>67</v>
      </c>
      <c r="U23" s="9" t="s">
        <v>40</v>
      </c>
      <c r="V23" s="21" t="s">
        <v>29</v>
      </c>
    </row>
    <row r="24" spans="1:22" ht="15">
      <c r="A24" s="12" t="s">
        <v>72</v>
      </c>
      <c r="B24" s="12" t="s">
        <v>73</v>
      </c>
      <c r="C24" s="12" t="s">
        <v>28</v>
      </c>
      <c r="D24" s="10">
        <v>1.5</v>
      </c>
      <c r="E24" s="10">
        <v>1.76</v>
      </c>
      <c r="F24" s="10">
        <v>1</v>
      </c>
      <c r="G24" s="10">
        <v>0.3</v>
      </c>
      <c r="H24" s="10">
        <v>0.48</v>
      </c>
      <c r="I24" s="45">
        <v>5.6000000000000001E-2</v>
      </c>
      <c r="J24" s="11">
        <v>0.65366400000000002</v>
      </c>
      <c r="K24" s="20" t="s">
        <v>113</v>
      </c>
      <c r="L24" s="24" t="s">
        <v>30</v>
      </c>
      <c r="M24" s="10" t="s">
        <v>31</v>
      </c>
      <c r="N24" s="10" t="s">
        <v>32</v>
      </c>
      <c r="O24" s="10" t="s">
        <v>33</v>
      </c>
      <c r="P24" s="5">
        <v>47.7</v>
      </c>
      <c r="Q24" s="5">
        <v>54.3</v>
      </c>
      <c r="R24" s="4" t="s">
        <v>34</v>
      </c>
      <c r="S24" s="4" t="s">
        <v>74</v>
      </c>
      <c r="T24" s="25" t="s">
        <v>75</v>
      </c>
      <c r="U24" s="10" t="s">
        <v>40</v>
      </c>
      <c r="V24" s="20" t="s">
        <v>29</v>
      </c>
    </row>
    <row r="25" spans="1:22" ht="15">
      <c r="A25" s="9" t="s">
        <v>76</v>
      </c>
      <c r="B25" s="9" t="s">
        <v>73</v>
      </c>
      <c r="C25" s="9" t="s">
        <v>44</v>
      </c>
      <c r="D25" s="18">
        <v>1.4</v>
      </c>
      <c r="E25" s="18">
        <v>1.76</v>
      </c>
      <c r="F25" s="18">
        <v>1</v>
      </c>
      <c r="G25" s="9">
        <v>0.3</v>
      </c>
      <c r="H25" s="9">
        <v>0.94</v>
      </c>
      <c r="I25" s="44">
        <v>5.6000000000000001E-2</v>
      </c>
      <c r="J25" s="15">
        <v>1.160544</v>
      </c>
      <c r="K25" s="21" t="s">
        <v>113</v>
      </c>
      <c r="L25" s="26" t="s">
        <v>30</v>
      </c>
      <c r="M25" s="9" t="s">
        <v>39</v>
      </c>
      <c r="N25" s="9" t="s">
        <v>32</v>
      </c>
      <c r="O25" s="9" t="s">
        <v>33</v>
      </c>
      <c r="P25" s="14">
        <v>47.7</v>
      </c>
      <c r="Q25" s="14">
        <v>54.3</v>
      </c>
      <c r="R25" s="14" t="s">
        <v>34</v>
      </c>
      <c r="S25" s="14" t="s">
        <v>74</v>
      </c>
      <c r="T25" s="27" t="s">
        <v>75</v>
      </c>
      <c r="U25" s="9" t="s">
        <v>40</v>
      </c>
      <c r="V25" s="21" t="s">
        <v>29</v>
      </c>
    </row>
    <row r="26" spans="1:22" ht="15">
      <c r="A26" s="12" t="s">
        <v>77</v>
      </c>
      <c r="B26" s="12" t="s">
        <v>73</v>
      </c>
      <c r="C26" s="12" t="s">
        <v>51</v>
      </c>
      <c r="D26" s="10">
        <v>1.4</v>
      </c>
      <c r="E26" s="10">
        <v>1.76</v>
      </c>
      <c r="F26" s="10">
        <v>1</v>
      </c>
      <c r="G26" s="10">
        <v>0.3</v>
      </c>
      <c r="H26" s="10">
        <v>1.1599999999999999</v>
      </c>
      <c r="I26" s="45">
        <v>5.6000000000000001E-2</v>
      </c>
      <c r="J26" s="11">
        <v>1.3928640000000001</v>
      </c>
      <c r="K26" s="20" t="s">
        <v>113</v>
      </c>
      <c r="L26" s="24" t="s">
        <v>30</v>
      </c>
      <c r="M26" s="10" t="s">
        <v>31</v>
      </c>
      <c r="N26" s="10" t="s">
        <v>32</v>
      </c>
      <c r="O26" s="10" t="s">
        <v>33</v>
      </c>
      <c r="P26" s="5">
        <v>47.7</v>
      </c>
      <c r="Q26" s="5">
        <v>54.3</v>
      </c>
      <c r="R26" s="4" t="s">
        <v>34</v>
      </c>
      <c r="S26" s="4" t="s">
        <v>74</v>
      </c>
      <c r="T26" s="25" t="s">
        <v>75</v>
      </c>
      <c r="U26" s="10" t="s">
        <v>40</v>
      </c>
      <c r="V26" s="20" t="s">
        <v>29</v>
      </c>
    </row>
    <row r="27" spans="1:22" ht="15">
      <c r="A27" s="9" t="s">
        <v>78</v>
      </c>
      <c r="B27" s="9" t="s">
        <v>73</v>
      </c>
      <c r="C27" s="9" t="s">
        <v>61</v>
      </c>
      <c r="D27" s="18">
        <v>1.3</v>
      </c>
      <c r="E27" s="18">
        <v>1.76</v>
      </c>
      <c r="F27" s="18">
        <v>1</v>
      </c>
      <c r="G27" s="9">
        <v>0.3</v>
      </c>
      <c r="H27" s="9">
        <v>1.35</v>
      </c>
      <c r="I27" s="44">
        <v>5.6000000000000001E-2</v>
      </c>
      <c r="J27" s="15">
        <v>1.606176</v>
      </c>
      <c r="K27" s="21" t="s">
        <v>113</v>
      </c>
      <c r="L27" s="26" t="s">
        <v>30</v>
      </c>
      <c r="M27" s="9" t="s">
        <v>39</v>
      </c>
      <c r="N27" s="9" t="s">
        <v>32</v>
      </c>
      <c r="O27" s="9" t="s">
        <v>33</v>
      </c>
      <c r="P27" s="14">
        <v>47.7</v>
      </c>
      <c r="Q27" s="14">
        <v>54.3</v>
      </c>
      <c r="R27" s="14" t="s">
        <v>34</v>
      </c>
      <c r="S27" s="14" t="s">
        <v>74</v>
      </c>
      <c r="T27" s="27" t="s">
        <v>75</v>
      </c>
      <c r="U27" s="9" t="s">
        <v>40</v>
      </c>
      <c r="V27" s="21" t="s">
        <v>29</v>
      </c>
    </row>
    <row r="28" spans="1:22" ht="15">
      <c r="A28" s="12" t="s">
        <v>79</v>
      </c>
      <c r="B28" s="12" t="s">
        <v>80</v>
      </c>
      <c r="C28" s="12" t="s">
        <v>42</v>
      </c>
      <c r="D28" s="10">
        <v>1.4</v>
      </c>
      <c r="E28" s="10">
        <v>1.76</v>
      </c>
      <c r="F28" s="10">
        <v>1</v>
      </c>
      <c r="G28" s="10">
        <v>0.3</v>
      </c>
      <c r="H28" s="10">
        <v>0.91</v>
      </c>
      <c r="I28" s="45">
        <v>5.6000000000000001E-2</v>
      </c>
      <c r="J28" s="11">
        <v>1.1291439999999999</v>
      </c>
      <c r="K28" s="20" t="s">
        <v>113</v>
      </c>
      <c r="L28" s="24" t="s">
        <v>30</v>
      </c>
      <c r="M28" s="10" t="s">
        <v>31</v>
      </c>
      <c r="N28" s="10" t="s">
        <v>32</v>
      </c>
      <c r="O28" s="10" t="s">
        <v>33</v>
      </c>
      <c r="P28" s="5">
        <v>58.66</v>
      </c>
      <c r="Q28" s="5">
        <v>65.2</v>
      </c>
      <c r="R28" s="4" t="s">
        <v>34</v>
      </c>
      <c r="S28" s="4" t="s">
        <v>81</v>
      </c>
      <c r="T28" s="25" t="s">
        <v>82</v>
      </c>
      <c r="U28" s="10" t="s">
        <v>40</v>
      </c>
      <c r="V28" s="20" t="s">
        <v>29</v>
      </c>
    </row>
    <row r="29" spans="1:22" ht="15">
      <c r="A29" s="9" t="s">
        <v>83</v>
      </c>
      <c r="B29" s="9" t="s">
        <v>80</v>
      </c>
      <c r="C29" s="9" t="s">
        <v>51</v>
      </c>
      <c r="D29" s="18">
        <v>1.3</v>
      </c>
      <c r="E29" s="18">
        <v>1.76</v>
      </c>
      <c r="F29" s="18">
        <v>1</v>
      </c>
      <c r="G29" s="9">
        <v>0.3</v>
      </c>
      <c r="H29" s="15">
        <v>1.4</v>
      </c>
      <c r="I29" s="44">
        <v>5.6000000000000001E-2</v>
      </c>
      <c r="J29" s="15">
        <v>1.6566639999999999</v>
      </c>
      <c r="K29" s="21" t="s">
        <v>113</v>
      </c>
      <c r="L29" s="26" t="s">
        <v>30</v>
      </c>
      <c r="M29" s="9" t="s">
        <v>39</v>
      </c>
      <c r="N29" s="9" t="s">
        <v>32</v>
      </c>
      <c r="O29" s="9" t="s">
        <v>33</v>
      </c>
      <c r="P29" s="14">
        <v>58.66</v>
      </c>
      <c r="Q29" s="14">
        <v>65.2</v>
      </c>
      <c r="R29" s="14" t="s">
        <v>34</v>
      </c>
      <c r="S29" s="14" t="s">
        <v>81</v>
      </c>
      <c r="T29" s="27" t="s">
        <v>82</v>
      </c>
      <c r="U29" s="9" t="s">
        <v>40</v>
      </c>
      <c r="V29" s="21" t="s">
        <v>29</v>
      </c>
    </row>
    <row r="30" spans="1:22" ht="15.75" thickBot="1">
      <c r="A30" s="12" t="s">
        <v>84</v>
      </c>
      <c r="B30" s="10" t="s">
        <v>80</v>
      </c>
      <c r="C30" s="10" t="s">
        <v>61</v>
      </c>
      <c r="D30" s="10">
        <v>1.3</v>
      </c>
      <c r="E30" s="10">
        <v>1.76</v>
      </c>
      <c r="F30" s="10">
        <v>1</v>
      </c>
      <c r="G30" s="10">
        <v>0.3</v>
      </c>
      <c r="H30" s="10">
        <v>1.63</v>
      </c>
      <c r="I30" s="45">
        <v>5.6000000000000001E-2</v>
      </c>
      <c r="J30" s="11">
        <v>1.9103759999999999</v>
      </c>
      <c r="K30" s="20" t="s">
        <v>113</v>
      </c>
      <c r="L30" s="29" t="s">
        <v>30</v>
      </c>
      <c r="M30" s="30" t="s">
        <v>31</v>
      </c>
      <c r="N30" s="30" t="s">
        <v>32</v>
      </c>
      <c r="O30" s="30" t="s">
        <v>33</v>
      </c>
      <c r="P30" s="31">
        <v>58.66</v>
      </c>
      <c r="Q30" s="31">
        <v>65.2</v>
      </c>
      <c r="R30" s="31" t="s">
        <v>34</v>
      </c>
      <c r="S30" s="31" t="s">
        <v>81</v>
      </c>
      <c r="T30" s="32" t="s">
        <v>82</v>
      </c>
      <c r="U30" s="10" t="s">
        <v>40</v>
      </c>
      <c r="V30" s="20" t="s">
        <v>29</v>
      </c>
    </row>
    <row r="31" spans="1:22" s="2" customFormat="1" ht="20.100000000000001" customHeight="1">
      <c r="A31" s="160" t="s">
        <v>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2" s="2" customFormat="1" ht="20.100000000000001" customHeight="1">
      <c r="A32" s="160" t="s">
        <v>86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2" s="2" customFormat="1" ht="20.100000000000001" customHeight="1"/>
    <row r="35" spans="1:22" s="2" customFormat="1" ht="30" customHeight="1" thickBot="1">
      <c r="A35" s="162" t="s">
        <v>87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55"/>
      <c r="M35" s="155"/>
      <c r="N35" s="155"/>
      <c r="O35" s="155"/>
      <c r="P35" s="155"/>
      <c r="Q35" s="155"/>
      <c r="R35" s="155"/>
      <c r="S35" s="155"/>
      <c r="T35" s="156"/>
    </row>
    <row r="36" spans="1:22" s="2" customFormat="1" ht="30" customHeight="1">
      <c r="A36" s="145" t="s">
        <v>88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48" t="s">
        <v>89</v>
      </c>
      <c r="M36" s="158"/>
      <c r="N36" s="158"/>
      <c r="O36" s="158"/>
      <c r="P36" s="158"/>
      <c r="Q36" s="158"/>
      <c r="R36" s="158"/>
      <c r="S36" s="158"/>
      <c r="T36" s="159"/>
    </row>
    <row r="37" spans="1:22" s="2" customFormat="1" ht="42" customHeight="1">
      <c r="A37" s="6" t="s">
        <v>4</v>
      </c>
      <c r="B37" s="17" t="s">
        <v>5</v>
      </c>
      <c r="C37" s="17" t="s">
        <v>6</v>
      </c>
      <c r="D37" s="8" t="s">
        <v>7</v>
      </c>
      <c r="E37" s="110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/>
      <c r="K37" s="19" t="s">
        <v>114</v>
      </c>
      <c r="L37" s="22" t="s">
        <v>90</v>
      </c>
      <c r="M37" s="17" t="s">
        <v>16</v>
      </c>
      <c r="N37" s="17" t="s">
        <v>17</v>
      </c>
      <c r="O37" s="6" t="s">
        <v>91</v>
      </c>
      <c r="P37" s="17" t="s">
        <v>19</v>
      </c>
      <c r="Q37" s="17" t="s">
        <v>20</v>
      </c>
      <c r="R37" s="17" t="s">
        <v>21</v>
      </c>
      <c r="S37" s="17" t="s">
        <v>92</v>
      </c>
      <c r="T37" s="23" t="s">
        <v>23</v>
      </c>
      <c r="U37" s="17" t="s">
        <v>24</v>
      </c>
      <c r="V37" s="19" t="s">
        <v>25</v>
      </c>
    </row>
    <row r="38" spans="1:22" ht="15">
      <c r="A38" s="12" t="s">
        <v>26</v>
      </c>
      <c r="B38" s="10" t="s">
        <v>27</v>
      </c>
      <c r="C38" s="10" t="s">
        <v>28</v>
      </c>
      <c r="D38" s="10"/>
      <c r="E38" s="10"/>
      <c r="F38" s="7"/>
      <c r="G38" s="10"/>
      <c r="H38" s="10"/>
      <c r="I38" s="45"/>
      <c r="J38" s="10"/>
      <c r="K38" s="20"/>
      <c r="L38" s="24" t="s">
        <v>30</v>
      </c>
      <c r="M38" s="10" t="s">
        <v>31</v>
      </c>
      <c r="N38" s="10" t="s">
        <v>32</v>
      </c>
      <c r="O38" s="10" t="s">
        <v>33</v>
      </c>
      <c r="P38" s="4">
        <v>20.7</v>
      </c>
      <c r="Q38" s="4">
        <v>26.88</v>
      </c>
      <c r="R38" s="4" t="s">
        <v>34</v>
      </c>
      <c r="S38" s="4" t="s">
        <v>35</v>
      </c>
      <c r="T38" s="25" t="s">
        <v>36</v>
      </c>
      <c r="U38" s="10" t="s">
        <v>40</v>
      </c>
      <c r="V38" s="20" t="s">
        <v>113</v>
      </c>
    </row>
    <row r="39" spans="1:22" ht="15">
      <c r="A39" s="9" t="s">
        <v>37</v>
      </c>
      <c r="B39" s="9" t="s">
        <v>27</v>
      </c>
      <c r="C39" s="9" t="s">
        <v>38</v>
      </c>
      <c r="D39" s="9">
        <v>1.6</v>
      </c>
      <c r="E39" s="9">
        <v>1.76</v>
      </c>
      <c r="F39" s="16" t="s">
        <v>115</v>
      </c>
      <c r="G39" s="9">
        <v>0.3</v>
      </c>
      <c r="H39" s="9">
        <v>0.22</v>
      </c>
      <c r="I39" s="44">
        <v>5.6000000000000001E-2</v>
      </c>
      <c r="J39" s="15">
        <v>0.32573400000000002</v>
      </c>
      <c r="K39" s="21" t="s">
        <v>113</v>
      </c>
      <c r="L39" s="26" t="s">
        <v>30</v>
      </c>
      <c r="M39" s="9" t="s">
        <v>31</v>
      </c>
      <c r="N39" s="9" t="s">
        <v>32</v>
      </c>
      <c r="O39" s="18" t="s">
        <v>33</v>
      </c>
      <c r="P39" s="14">
        <v>20.7</v>
      </c>
      <c r="Q39" s="14">
        <v>26.88</v>
      </c>
      <c r="R39" s="14" t="s">
        <v>34</v>
      </c>
      <c r="S39" s="14" t="s">
        <v>35</v>
      </c>
      <c r="T39" s="27" t="s">
        <v>36</v>
      </c>
      <c r="U39" s="9" t="s">
        <v>40</v>
      </c>
      <c r="V39" s="21" t="s">
        <v>113</v>
      </c>
    </row>
    <row r="40" spans="1:22" ht="15">
      <c r="A40" s="12" t="s">
        <v>41</v>
      </c>
      <c r="B40" s="10" t="s">
        <v>27</v>
      </c>
      <c r="C40" s="10" t="s">
        <v>42</v>
      </c>
      <c r="D40" s="10" t="s">
        <v>116</v>
      </c>
      <c r="E40" s="10">
        <v>1.76</v>
      </c>
      <c r="F40" s="7" t="s">
        <v>115</v>
      </c>
      <c r="G40" s="10">
        <v>0.3</v>
      </c>
      <c r="H40" s="10">
        <v>0.28999999999999998</v>
      </c>
      <c r="I40" s="46">
        <v>5.6000000000000001E-2</v>
      </c>
      <c r="J40" s="11">
        <v>0.41893400000000003</v>
      </c>
      <c r="K40" s="20" t="s">
        <v>113</v>
      </c>
      <c r="L40" s="24" t="s">
        <v>30</v>
      </c>
      <c r="M40" s="10" t="s">
        <v>31</v>
      </c>
      <c r="N40" s="10" t="s">
        <v>32</v>
      </c>
      <c r="O40" s="10" t="s">
        <v>33</v>
      </c>
      <c r="P40" s="4">
        <v>20.7</v>
      </c>
      <c r="Q40" s="4">
        <v>26.88</v>
      </c>
      <c r="R40" s="4" t="s">
        <v>34</v>
      </c>
      <c r="S40" s="4" t="s">
        <v>35</v>
      </c>
      <c r="T40" s="25" t="s">
        <v>36</v>
      </c>
      <c r="U40" s="10" t="s">
        <v>40</v>
      </c>
      <c r="V40" s="20" t="s">
        <v>113</v>
      </c>
    </row>
    <row r="41" spans="1:22" ht="15">
      <c r="A41" s="9" t="s">
        <v>43</v>
      </c>
      <c r="B41" s="9" t="s">
        <v>27</v>
      </c>
      <c r="C41" s="9" t="s">
        <v>44</v>
      </c>
      <c r="D41" s="9" t="s">
        <v>116</v>
      </c>
      <c r="E41" s="9">
        <v>1.76</v>
      </c>
      <c r="F41" s="16" t="s">
        <v>115</v>
      </c>
      <c r="G41" s="9">
        <v>0.3</v>
      </c>
      <c r="H41" s="9">
        <v>0.37</v>
      </c>
      <c r="I41" s="44">
        <v>5.6000000000000001E-2</v>
      </c>
      <c r="J41" s="15">
        <v>0.51213399999999998</v>
      </c>
      <c r="K41" s="21" t="s">
        <v>113</v>
      </c>
      <c r="L41" s="26" t="s">
        <v>30</v>
      </c>
      <c r="M41" s="9" t="s">
        <v>31</v>
      </c>
      <c r="N41" s="9" t="s">
        <v>32</v>
      </c>
      <c r="O41" s="18" t="s">
        <v>33</v>
      </c>
      <c r="P41" s="14">
        <v>20.7</v>
      </c>
      <c r="Q41" s="14">
        <v>26.88</v>
      </c>
      <c r="R41" s="14" t="s">
        <v>34</v>
      </c>
      <c r="S41" s="14" t="s">
        <v>35</v>
      </c>
      <c r="T41" s="27" t="s">
        <v>36</v>
      </c>
      <c r="U41" s="9" t="s">
        <v>40</v>
      </c>
      <c r="V41" s="21" t="s">
        <v>113</v>
      </c>
    </row>
    <row r="42" spans="1:22" ht="15">
      <c r="A42" s="12" t="s">
        <v>45</v>
      </c>
      <c r="B42" s="10" t="s">
        <v>46</v>
      </c>
      <c r="C42" s="10" t="s">
        <v>42</v>
      </c>
      <c r="D42" s="10" t="s">
        <v>116</v>
      </c>
      <c r="E42" s="10">
        <v>1.76</v>
      </c>
      <c r="F42" s="7" t="s">
        <v>115</v>
      </c>
      <c r="G42" s="10">
        <v>0.3</v>
      </c>
      <c r="H42" s="10">
        <v>0.38</v>
      </c>
      <c r="I42" s="46">
        <v>5.6000000000000001E-2</v>
      </c>
      <c r="J42" s="11">
        <v>0.51782399999999995</v>
      </c>
      <c r="K42" s="20" t="s">
        <v>113</v>
      </c>
      <c r="L42" s="24" t="s">
        <v>30</v>
      </c>
      <c r="M42" s="10" t="s">
        <v>31</v>
      </c>
      <c r="N42" s="10" t="s">
        <v>32</v>
      </c>
      <c r="O42" s="10" t="s">
        <v>33</v>
      </c>
      <c r="P42" s="4">
        <v>26</v>
      </c>
      <c r="Q42" s="4">
        <v>32.299999999999997</v>
      </c>
      <c r="R42" s="4" t="s">
        <v>34</v>
      </c>
      <c r="S42" s="4" t="s">
        <v>47</v>
      </c>
      <c r="T42" s="25" t="s">
        <v>48</v>
      </c>
      <c r="U42" s="10" t="s">
        <v>40</v>
      </c>
      <c r="V42" s="20" t="s">
        <v>113</v>
      </c>
    </row>
    <row r="43" spans="1:22" ht="15">
      <c r="A43" s="9" t="s">
        <v>49</v>
      </c>
      <c r="B43" s="9" t="s">
        <v>46</v>
      </c>
      <c r="C43" s="9" t="s">
        <v>44</v>
      </c>
      <c r="D43" s="9" t="s">
        <v>116</v>
      </c>
      <c r="E43" s="9">
        <v>1.76</v>
      </c>
      <c r="F43" s="16" t="s">
        <v>115</v>
      </c>
      <c r="G43" s="9">
        <v>0.3</v>
      </c>
      <c r="H43" s="9">
        <v>0.47</v>
      </c>
      <c r="I43" s="44">
        <v>5.6000000000000001E-2</v>
      </c>
      <c r="J43" s="15">
        <v>0.63302399999999992</v>
      </c>
      <c r="K43" s="21" t="s">
        <v>113</v>
      </c>
      <c r="L43" s="26" t="s">
        <v>30</v>
      </c>
      <c r="M43" s="9" t="s">
        <v>31</v>
      </c>
      <c r="N43" s="9" t="s">
        <v>32</v>
      </c>
      <c r="O43" s="18" t="s">
        <v>33</v>
      </c>
      <c r="P43" s="14">
        <v>26</v>
      </c>
      <c r="Q43" s="14">
        <v>32.299999999999997</v>
      </c>
      <c r="R43" s="14" t="s">
        <v>34</v>
      </c>
      <c r="S43" s="14" t="s">
        <v>47</v>
      </c>
      <c r="T43" s="27" t="s">
        <v>48</v>
      </c>
      <c r="U43" s="9" t="s">
        <v>40</v>
      </c>
      <c r="V43" s="21" t="s">
        <v>113</v>
      </c>
    </row>
    <row r="44" spans="1:22" ht="15">
      <c r="A44" s="12" t="s">
        <v>50</v>
      </c>
      <c r="B44" s="10" t="s">
        <v>46</v>
      </c>
      <c r="C44" s="10" t="s">
        <v>51</v>
      </c>
      <c r="D44" s="10" t="s">
        <v>116</v>
      </c>
      <c r="E44" s="10">
        <v>1.76</v>
      </c>
      <c r="F44" s="7" t="s">
        <v>115</v>
      </c>
      <c r="G44" s="10">
        <v>0.3</v>
      </c>
      <c r="H44" s="10">
        <v>0.57999999999999996</v>
      </c>
      <c r="I44" s="46">
        <v>5.6000000000000001E-2</v>
      </c>
      <c r="J44" s="11">
        <v>0.75974399999999986</v>
      </c>
      <c r="K44" s="20" t="s">
        <v>113</v>
      </c>
      <c r="L44" s="24" t="s">
        <v>30</v>
      </c>
      <c r="M44" s="10" t="s">
        <v>31</v>
      </c>
      <c r="N44" s="10" t="s">
        <v>32</v>
      </c>
      <c r="O44" s="10" t="s">
        <v>33</v>
      </c>
      <c r="P44" s="4">
        <v>26</v>
      </c>
      <c r="Q44" s="4">
        <v>32.299999999999997</v>
      </c>
      <c r="R44" s="4" t="s">
        <v>34</v>
      </c>
      <c r="S44" s="4" t="s">
        <v>47</v>
      </c>
      <c r="T44" s="25" t="s">
        <v>48</v>
      </c>
      <c r="U44" s="10" t="s">
        <v>40</v>
      </c>
      <c r="V44" s="20" t="s">
        <v>113</v>
      </c>
    </row>
    <row r="45" spans="1:22" ht="15">
      <c r="A45" s="9" t="s">
        <v>52</v>
      </c>
      <c r="B45" s="9" t="s">
        <v>38</v>
      </c>
      <c r="C45" s="9" t="s">
        <v>53</v>
      </c>
      <c r="D45" s="9"/>
      <c r="E45" s="9"/>
      <c r="F45" s="16"/>
      <c r="G45" s="9"/>
      <c r="H45" s="9"/>
      <c r="I45" s="44"/>
      <c r="J45" s="15"/>
      <c r="K45" s="21" t="s">
        <v>113</v>
      </c>
      <c r="L45" s="26" t="s">
        <v>30</v>
      </c>
      <c r="M45" s="9" t="s">
        <v>31</v>
      </c>
      <c r="N45" s="9" t="s">
        <v>32</v>
      </c>
      <c r="O45" s="18" t="s">
        <v>33</v>
      </c>
      <c r="P45" s="14">
        <v>30.06</v>
      </c>
      <c r="Q45" s="14">
        <v>36.54</v>
      </c>
      <c r="R45" s="14" t="s">
        <v>34</v>
      </c>
      <c r="S45" s="14" t="s">
        <v>54</v>
      </c>
      <c r="T45" s="27" t="s">
        <v>57</v>
      </c>
      <c r="U45" s="9" t="s">
        <v>40</v>
      </c>
      <c r="V45" s="21" t="s">
        <v>113</v>
      </c>
    </row>
    <row r="46" spans="1:22" ht="15">
      <c r="A46" s="12" t="s">
        <v>56</v>
      </c>
      <c r="B46" s="12" t="s">
        <v>38</v>
      </c>
      <c r="C46" s="10" t="s">
        <v>42</v>
      </c>
      <c r="D46" s="10" t="s">
        <v>116</v>
      </c>
      <c r="E46" s="10">
        <v>1.76</v>
      </c>
      <c r="F46" s="7" t="s">
        <v>115</v>
      </c>
      <c r="G46" s="10">
        <v>0.3</v>
      </c>
      <c r="H46" s="10">
        <v>0.47</v>
      </c>
      <c r="I46" s="46">
        <v>5.6000000000000001E-2</v>
      </c>
      <c r="J46" s="11">
        <v>0.62570399999999993</v>
      </c>
      <c r="K46" s="20" t="s">
        <v>113</v>
      </c>
      <c r="L46" s="24" t="s">
        <v>30</v>
      </c>
      <c r="M46" s="10" t="s">
        <v>31</v>
      </c>
      <c r="N46" s="10" t="s">
        <v>32</v>
      </c>
      <c r="O46" s="10" t="s">
        <v>33</v>
      </c>
      <c r="P46" s="5">
        <v>30.06</v>
      </c>
      <c r="Q46" s="5">
        <v>36.54</v>
      </c>
      <c r="R46" s="4" t="s">
        <v>34</v>
      </c>
      <c r="S46" s="4" t="s">
        <v>54</v>
      </c>
      <c r="T46" s="25" t="s">
        <v>57</v>
      </c>
      <c r="U46" s="10" t="s">
        <v>40</v>
      </c>
      <c r="V46" s="20" t="s">
        <v>113</v>
      </c>
    </row>
    <row r="47" spans="1:22" ht="15">
      <c r="A47" s="9" t="s">
        <v>58</v>
      </c>
      <c r="B47" s="9" t="s">
        <v>38</v>
      </c>
      <c r="C47" s="9" t="s">
        <v>44</v>
      </c>
      <c r="D47" s="9" t="s">
        <v>116</v>
      </c>
      <c r="E47" s="9">
        <v>1.76</v>
      </c>
      <c r="F47" s="16" t="s">
        <v>115</v>
      </c>
      <c r="G47" s="9">
        <v>0.3</v>
      </c>
      <c r="H47" s="9">
        <v>0.59</v>
      </c>
      <c r="I47" s="44">
        <v>5.6000000000000001E-2</v>
      </c>
      <c r="J47" s="15">
        <v>0.76490399999999992</v>
      </c>
      <c r="K47" s="21" t="s">
        <v>113</v>
      </c>
      <c r="L47" s="26" t="s">
        <v>30</v>
      </c>
      <c r="M47" s="9" t="s">
        <v>31</v>
      </c>
      <c r="N47" s="9" t="s">
        <v>32</v>
      </c>
      <c r="O47" s="18" t="s">
        <v>33</v>
      </c>
      <c r="P47" s="14">
        <v>30.06</v>
      </c>
      <c r="Q47" s="14">
        <v>36.54</v>
      </c>
      <c r="R47" s="14" t="s">
        <v>34</v>
      </c>
      <c r="S47" s="14" t="s">
        <v>54</v>
      </c>
      <c r="T47" s="27" t="s">
        <v>57</v>
      </c>
      <c r="U47" s="9" t="s">
        <v>40</v>
      </c>
      <c r="V47" s="21" t="s">
        <v>113</v>
      </c>
    </row>
    <row r="48" spans="1:22" ht="15">
      <c r="A48" s="12" t="s">
        <v>59</v>
      </c>
      <c r="B48" s="12" t="s">
        <v>38</v>
      </c>
      <c r="C48" s="10" t="s">
        <v>51</v>
      </c>
      <c r="D48" s="10" t="s">
        <v>116</v>
      </c>
      <c r="E48" s="10">
        <v>1.76</v>
      </c>
      <c r="F48" s="7" t="s">
        <v>115</v>
      </c>
      <c r="G48" s="10">
        <v>0.3</v>
      </c>
      <c r="H48" s="10">
        <v>0.72</v>
      </c>
      <c r="I48" s="46">
        <v>5.6000000000000001E-2</v>
      </c>
      <c r="J48" s="11">
        <v>0.91802399999999995</v>
      </c>
      <c r="K48" s="20" t="s">
        <v>113</v>
      </c>
      <c r="L48" s="24" t="s">
        <v>30</v>
      </c>
      <c r="M48" s="10" t="s">
        <v>31</v>
      </c>
      <c r="N48" s="10" t="s">
        <v>32</v>
      </c>
      <c r="O48" s="10" t="s">
        <v>33</v>
      </c>
      <c r="P48" s="5">
        <v>30.06</v>
      </c>
      <c r="Q48" s="5">
        <v>36.54</v>
      </c>
      <c r="R48" s="4" t="s">
        <v>34</v>
      </c>
      <c r="S48" s="4" t="s">
        <v>54</v>
      </c>
      <c r="T48" s="25" t="s">
        <v>57</v>
      </c>
      <c r="U48" s="10" t="s">
        <v>40</v>
      </c>
      <c r="V48" s="20" t="s">
        <v>113</v>
      </c>
    </row>
    <row r="49" spans="1:22" ht="15">
      <c r="A49" s="9" t="s">
        <v>60</v>
      </c>
      <c r="B49" s="9" t="s">
        <v>38</v>
      </c>
      <c r="C49" s="9" t="s">
        <v>61</v>
      </c>
      <c r="D49" s="9" t="s">
        <v>116</v>
      </c>
      <c r="E49" s="9">
        <v>1.76</v>
      </c>
      <c r="F49" s="16" t="s">
        <v>115</v>
      </c>
      <c r="G49" s="9">
        <v>0.3</v>
      </c>
      <c r="H49" s="9">
        <v>0.85</v>
      </c>
      <c r="I49" s="44">
        <v>5.6000000000000001E-2</v>
      </c>
      <c r="J49" s="15">
        <v>1.5209999999999999</v>
      </c>
      <c r="K49" s="21" t="s">
        <v>113</v>
      </c>
      <c r="L49" s="26" t="s">
        <v>30</v>
      </c>
      <c r="M49" s="9" t="s">
        <v>31</v>
      </c>
      <c r="N49" s="9" t="s">
        <v>32</v>
      </c>
      <c r="O49" s="18" t="s">
        <v>33</v>
      </c>
      <c r="P49" s="14">
        <v>30.06</v>
      </c>
      <c r="Q49" s="14">
        <v>36.54</v>
      </c>
      <c r="R49" s="14" t="s">
        <v>34</v>
      </c>
      <c r="S49" s="14" t="s">
        <v>54</v>
      </c>
      <c r="T49" s="27" t="s">
        <v>57</v>
      </c>
      <c r="U49" s="9" t="s">
        <v>40</v>
      </c>
      <c r="V49" s="21" t="s">
        <v>113</v>
      </c>
    </row>
    <row r="50" spans="1:22" ht="15">
      <c r="A50" s="12" t="s">
        <v>62</v>
      </c>
      <c r="B50" s="12" t="s">
        <v>38</v>
      </c>
      <c r="C50" s="12" t="s">
        <v>63</v>
      </c>
      <c r="D50" s="10"/>
      <c r="E50" s="10">
        <v>1.76</v>
      </c>
      <c r="F50" s="7" t="s">
        <v>115</v>
      </c>
      <c r="G50" s="10">
        <v>0.3</v>
      </c>
      <c r="H50" s="10">
        <v>0.97</v>
      </c>
      <c r="I50" s="46">
        <v>5.6000000000000001E-2</v>
      </c>
      <c r="J50" s="11">
        <v>1.197816</v>
      </c>
      <c r="K50" s="20" t="s">
        <v>113</v>
      </c>
      <c r="L50" s="24" t="s">
        <v>30</v>
      </c>
      <c r="M50" s="10" t="s">
        <v>31</v>
      </c>
      <c r="N50" s="10" t="s">
        <v>32</v>
      </c>
      <c r="O50" s="10" t="s">
        <v>33</v>
      </c>
      <c r="P50" s="5">
        <v>30.06</v>
      </c>
      <c r="Q50" s="5">
        <v>36.54</v>
      </c>
      <c r="R50" s="4" t="s">
        <v>34</v>
      </c>
      <c r="S50" s="4" t="s">
        <v>54</v>
      </c>
      <c r="T50" s="25" t="s">
        <v>57</v>
      </c>
      <c r="U50" s="10" t="s">
        <v>40</v>
      </c>
      <c r="V50" s="20" t="s">
        <v>113</v>
      </c>
    </row>
    <row r="51" spans="1:22" ht="15">
      <c r="A51" s="9" t="s">
        <v>64</v>
      </c>
      <c r="B51" s="9" t="s">
        <v>65</v>
      </c>
      <c r="C51" s="9" t="s">
        <v>27</v>
      </c>
      <c r="D51" s="9" t="s">
        <v>116</v>
      </c>
      <c r="E51" s="9">
        <v>1.76</v>
      </c>
      <c r="F51" s="16" t="s">
        <v>115</v>
      </c>
      <c r="G51" s="9">
        <v>0.3</v>
      </c>
      <c r="H51" s="9">
        <v>0.27</v>
      </c>
      <c r="I51" s="44">
        <v>5.6000000000000001E-2</v>
      </c>
      <c r="J51" s="15">
        <v>0.40411799999999998</v>
      </c>
      <c r="K51" s="21" t="s">
        <v>113</v>
      </c>
      <c r="L51" s="26" t="s">
        <v>30</v>
      </c>
      <c r="M51" s="9" t="s">
        <v>31</v>
      </c>
      <c r="N51" s="9" t="s">
        <v>32</v>
      </c>
      <c r="O51" s="18" t="s">
        <v>33</v>
      </c>
      <c r="P51" s="14">
        <v>42.48</v>
      </c>
      <c r="Q51" s="14">
        <v>48.6</v>
      </c>
      <c r="R51" s="14" t="s">
        <v>34</v>
      </c>
      <c r="S51" s="14" t="s">
        <v>66</v>
      </c>
      <c r="T51" s="27" t="s">
        <v>67</v>
      </c>
      <c r="U51" s="9" t="s">
        <v>40</v>
      </c>
      <c r="V51" s="21" t="s">
        <v>113</v>
      </c>
    </row>
    <row r="52" spans="1:22" ht="15">
      <c r="A52" s="12" t="s">
        <v>68</v>
      </c>
      <c r="B52" s="12" t="s">
        <v>65</v>
      </c>
      <c r="C52" s="10" t="s">
        <v>42</v>
      </c>
      <c r="D52" s="10"/>
      <c r="E52" s="10"/>
      <c r="F52" s="7"/>
      <c r="G52" s="10"/>
      <c r="H52" s="11"/>
      <c r="I52" s="46"/>
      <c r="J52" s="11"/>
      <c r="K52" s="20" t="s">
        <v>113</v>
      </c>
      <c r="L52" s="24" t="s">
        <v>30</v>
      </c>
      <c r="M52" s="10" t="s">
        <v>31</v>
      </c>
      <c r="N52" s="10" t="s">
        <v>32</v>
      </c>
      <c r="O52" s="10" t="s">
        <v>33</v>
      </c>
      <c r="P52" s="5">
        <v>42.48</v>
      </c>
      <c r="Q52" s="5">
        <v>48.6</v>
      </c>
      <c r="R52" s="4" t="s">
        <v>34</v>
      </c>
      <c r="S52" s="4" t="s">
        <v>66</v>
      </c>
      <c r="T52" s="25" t="s">
        <v>67</v>
      </c>
      <c r="U52" s="10" t="s">
        <v>40</v>
      </c>
      <c r="V52" s="20" t="s">
        <v>113</v>
      </c>
    </row>
    <row r="53" spans="1:22" ht="15">
      <c r="A53" s="9" t="s">
        <v>69</v>
      </c>
      <c r="B53" s="9" t="s">
        <v>65</v>
      </c>
      <c r="C53" s="9" t="s">
        <v>44</v>
      </c>
      <c r="D53" s="9" t="s">
        <v>116</v>
      </c>
      <c r="E53" s="9">
        <v>1.76</v>
      </c>
      <c r="F53" s="16" t="s">
        <v>115</v>
      </c>
      <c r="G53" s="9">
        <v>0.3</v>
      </c>
      <c r="H53" s="9">
        <v>0.75</v>
      </c>
      <c r="I53" s="44">
        <v>5.6000000000000001E-2</v>
      </c>
      <c r="J53" s="15">
        <v>0.94294199999999995</v>
      </c>
      <c r="K53" s="21" t="s">
        <v>113</v>
      </c>
      <c r="L53" s="26" t="s">
        <v>30</v>
      </c>
      <c r="M53" s="9" t="s">
        <v>31</v>
      </c>
      <c r="N53" s="9" t="s">
        <v>32</v>
      </c>
      <c r="O53" s="18" t="s">
        <v>33</v>
      </c>
      <c r="P53" s="14">
        <v>42.48</v>
      </c>
      <c r="Q53" s="14">
        <v>48.6</v>
      </c>
      <c r="R53" s="14" t="s">
        <v>34</v>
      </c>
      <c r="S53" s="14" t="s">
        <v>66</v>
      </c>
      <c r="T53" s="27" t="s">
        <v>67</v>
      </c>
      <c r="U53" s="9" t="s">
        <v>40</v>
      </c>
      <c r="V53" s="21" t="s">
        <v>113</v>
      </c>
    </row>
    <row r="54" spans="1:22" ht="15">
      <c r="A54" s="12" t="s">
        <v>70</v>
      </c>
      <c r="B54" s="12" t="s">
        <v>65</v>
      </c>
      <c r="C54" s="10" t="s">
        <v>51</v>
      </c>
      <c r="D54" s="10" t="s">
        <v>116</v>
      </c>
      <c r="E54" s="10">
        <v>1.76</v>
      </c>
      <c r="F54" s="7" t="s">
        <v>115</v>
      </c>
      <c r="G54" s="10">
        <v>0.3</v>
      </c>
      <c r="H54" s="10">
        <v>0.92</v>
      </c>
      <c r="I54" s="46">
        <v>5.6000000000000001E-2</v>
      </c>
      <c r="J54" s="11">
        <v>1.131702</v>
      </c>
      <c r="K54" s="20" t="s">
        <v>113</v>
      </c>
      <c r="L54" s="24" t="s">
        <v>30</v>
      </c>
      <c r="M54" s="10" t="s">
        <v>31</v>
      </c>
      <c r="N54" s="10" t="s">
        <v>32</v>
      </c>
      <c r="O54" s="10" t="s">
        <v>33</v>
      </c>
      <c r="P54" s="5">
        <v>42.48</v>
      </c>
      <c r="Q54" s="5">
        <v>48.6</v>
      </c>
      <c r="R54" s="4" t="s">
        <v>34</v>
      </c>
      <c r="S54" s="4" t="s">
        <v>66</v>
      </c>
      <c r="T54" s="25" t="s">
        <v>67</v>
      </c>
      <c r="U54" s="10" t="s">
        <v>40</v>
      </c>
      <c r="V54" s="20" t="s">
        <v>113</v>
      </c>
    </row>
    <row r="55" spans="1:22" ht="15">
      <c r="A55" s="9" t="s">
        <v>71</v>
      </c>
      <c r="B55" s="9" t="s">
        <v>65</v>
      </c>
      <c r="C55" s="9" t="s">
        <v>61</v>
      </c>
      <c r="D55" s="9" t="s">
        <v>116</v>
      </c>
      <c r="E55" s="9">
        <v>1.76</v>
      </c>
      <c r="F55" s="16" t="s">
        <v>115</v>
      </c>
      <c r="G55" s="9">
        <v>0.3</v>
      </c>
      <c r="H55" s="9">
        <v>1.07</v>
      </c>
      <c r="I55" s="44">
        <v>5.6000000000000001E-2</v>
      </c>
      <c r="J55" s="15">
        <v>1.3050179999999998</v>
      </c>
      <c r="K55" s="21" t="s">
        <v>113</v>
      </c>
      <c r="L55" s="26" t="s">
        <v>30</v>
      </c>
      <c r="M55" s="9" t="s">
        <v>31</v>
      </c>
      <c r="N55" s="9" t="s">
        <v>32</v>
      </c>
      <c r="O55" s="18" t="s">
        <v>33</v>
      </c>
      <c r="P55" s="14">
        <v>42.48</v>
      </c>
      <c r="Q55" s="14">
        <v>48.6</v>
      </c>
      <c r="R55" s="14" t="s">
        <v>34</v>
      </c>
      <c r="S55" s="14" t="s">
        <v>66</v>
      </c>
      <c r="T55" s="27" t="s">
        <v>67</v>
      </c>
      <c r="U55" s="9" t="s">
        <v>40</v>
      </c>
      <c r="V55" s="21" t="s">
        <v>113</v>
      </c>
    </row>
    <row r="56" spans="1:22" ht="15">
      <c r="A56" s="12" t="s">
        <v>72</v>
      </c>
      <c r="B56" s="12" t="s">
        <v>73</v>
      </c>
      <c r="C56" s="12" t="s">
        <v>28</v>
      </c>
      <c r="D56" s="10" t="s">
        <v>116</v>
      </c>
      <c r="E56" s="10">
        <v>1.76</v>
      </c>
      <c r="F56" s="7" t="s">
        <v>115</v>
      </c>
      <c r="G56" s="10">
        <v>0.3</v>
      </c>
      <c r="H56" s="10">
        <v>0.48</v>
      </c>
      <c r="I56" s="46">
        <v>5.6000000000000001E-2</v>
      </c>
      <c r="J56" s="11">
        <v>0.65366400000000002</v>
      </c>
      <c r="K56" s="20" t="s">
        <v>113</v>
      </c>
      <c r="L56" s="24" t="s">
        <v>30</v>
      </c>
      <c r="M56" s="10" t="s">
        <v>31</v>
      </c>
      <c r="N56" s="10" t="s">
        <v>32</v>
      </c>
      <c r="O56" s="10" t="s">
        <v>33</v>
      </c>
      <c r="P56" s="5">
        <v>47.7</v>
      </c>
      <c r="Q56" s="5">
        <v>54.3</v>
      </c>
      <c r="R56" s="4" t="s">
        <v>34</v>
      </c>
      <c r="S56" s="4" t="s">
        <v>74</v>
      </c>
      <c r="T56" s="25" t="s">
        <v>75</v>
      </c>
      <c r="U56" s="10" t="s">
        <v>40</v>
      </c>
      <c r="V56" s="20" t="s">
        <v>113</v>
      </c>
    </row>
    <row r="57" spans="1:22" ht="15">
      <c r="A57" s="9" t="s">
        <v>76</v>
      </c>
      <c r="B57" s="9" t="s">
        <v>73</v>
      </c>
      <c r="C57" s="9" t="s">
        <v>44</v>
      </c>
      <c r="D57" s="9" t="s">
        <v>116</v>
      </c>
      <c r="E57" s="9">
        <v>1.76</v>
      </c>
      <c r="F57" s="16" t="s">
        <v>115</v>
      </c>
      <c r="G57" s="9">
        <v>0.3</v>
      </c>
      <c r="H57" s="9">
        <v>0.94</v>
      </c>
      <c r="I57" s="44">
        <v>5.6000000000000001E-2</v>
      </c>
      <c r="J57" s="15">
        <v>1.160544</v>
      </c>
      <c r="K57" s="21" t="s">
        <v>113</v>
      </c>
      <c r="L57" s="26" t="s">
        <v>30</v>
      </c>
      <c r="M57" s="9" t="s">
        <v>31</v>
      </c>
      <c r="N57" s="9" t="s">
        <v>32</v>
      </c>
      <c r="O57" s="18" t="s">
        <v>33</v>
      </c>
      <c r="P57" s="14">
        <v>47.7</v>
      </c>
      <c r="Q57" s="14">
        <v>54.3</v>
      </c>
      <c r="R57" s="14" t="s">
        <v>34</v>
      </c>
      <c r="S57" s="14" t="s">
        <v>74</v>
      </c>
      <c r="T57" s="27" t="s">
        <v>75</v>
      </c>
      <c r="U57" s="9" t="s">
        <v>40</v>
      </c>
      <c r="V57" s="21" t="s">
        <v>113</v>
      </c>
    </row>
    <row r="58" spans="1:22" ht="15">
      <c r="A58" s="12" t="s">
        <v>77</v>
      </c>
      <c r="B58" s="12" t="s">
        <v>73</v>
      </c>
      <c r="C58" s="12" t="s">
        <v>51</v>
      </c>
      <c r="D58" s="10" t="s">
        <v>116</v>
      </c>
      <c r="E58" s="10">
        <v>1.76</v>
      </c>
      <c r="F58" s="7" t="s">
        <v>115</v>
      </c>
      <c r="G58" s="10">
        <v>0.3</v>
      </c>
      <c r="H58" s="10">
        <v>1.1599999999999999</v>
      </c>
      <c r="I58" s="46">
        <v>5.6000000000000001E-2</v>
      </c>
      <c r="J58" s="11">
        <v>1.3928640000000001</v>
      </c>
      <c r="K58" s="20" t="s">
        <v>113</v>
      </c>
      <c r="L58" s="24" t="s">
        <v>30</v>
      </c>
      <c r="M58" s="10" t="s">
        <v>31</v>
      </c>
      <c r="N58" s="10" t="s">
        <v>32</v>
      </c>
      <c r="O58" s="10" t="s">
        <v>33</v>
      </c>
      <c r="P58" s="5">
        <v>47.7</v>
      </c>
      <c r="Q58" s="5">
        <v>54.3</v>
      </c>
      <c r="R58" s="4" t="s">
        <v>34</v>
      </c>
      <c r="S58" s="4" t="s">
        <v>74</v>
      </c>
      <c r="T58" s="25" t="s">
        <v>75</v>
      </c>
      <c r="U58" s="10" t="s">
        <v>40</v>
      </c>
      <c r="V58" s="20" t="s">
        <v>113</v>
      </c>
    </row>
    <row r="59" spans="1:22" ht="15">
      <c r="A59" s="9" t="s">
        <v>78</v>
      </c>
      <c r="B59" s="9" t="s">
        <v>73</v>
      </c>
      <c r="C59" s="9" t="s">
        <v>61</v>
      </c>
      <c r="D59" s="9"/>
      <c r="E59" s="9"/>
      <c r="F59" s="16" t="s">
        <v>115</v>
      </c>
      <c r="G59" s="9">
        <v>0.3</v>
      </c>
      <c r="H59" s="9">
        <v>1.35</v>
      </c>
      <c r="I59" s="44">
        <v>5.6000000000000001E-2</v>
      </c>
      <c r="J59" s="15">
        <v>1.606176</v>
      </c>
      <c r="K59" s="21" t="s">
        <v>113</v>
      </c>
      <c r="L59" s="26" t="s">
        <v>30</v>
      </c>
      <c r="M59" s="9" t="s">
        <v>31</v>
      </c>
      <c r="N59" s="9" t="s">
        <v>32</v>
      </c>
      <c r="O59" s="18" t="s">
        <v>33</v>
      </c>
      <c r="P59" s="14">
        <v>47.7</v>
      </c>
      <c r="Q59" s="14">
        <v>54.3</v>
      </c>
      <c r="R59" s="14" t="s">
        <v>34</v>
      </c>
      <c r="S59" s="14" t="s">
        <v>74</v>
      </c>
      <c r="T59" s="27" t="s">
        <v>75</v>
      </c>
      <c r="U59" s="9" t="s">
        <v>40</v>
      </c>
      <c r="V59" s="21" t="s">
        <v>113</v>
      </c>
    </row>
    <row r="60" spans="1:22" ht="15">
      <c r="A60" s="12" t="s">
        <v>79</v>
      </c>
      <c r="B60" s="12" t="s">
        <v>80</v>
      </c>
      <c r="C60" s="12" t="s">
        <v>42</v>
      </c>
      <c r="D60" s="10" t="s">
        <v>116</v>
      </c>
      <c r="E60" s="10">
        <v>1.76</v>
      </c>
      <c r="F60" s="7" t="s">
        <v>115</v>
      </c>
      <c r="G60" s="10">
        <v>0.3</v>
      </c>
      <c r="H60" s="10">
        <v>0.91</v>
      </c>
      <c r="I60" s="46">
        <v>5.6000000000000001E-2</v>
      </c>
      <c r="J60" s="11">
        <v>1.1291439999999999</v>
      </c>
      <c r="K60" s="20" t="s">
        <v>113</v>
      </c>
      <c r="L60" s="24" t="s">
        <v>30</v>
      </c>
      <c r="M60" s="10" t="s">
        <v>31</v>
      </c>
      <c r="N60" s="10" t="s">
        <v>32</v>
      </c>
      <c r="O60" s="10" t="s">
        <v>33</v>
      </c>
      <c r="P60" s="5">
        <v>58.66</v>
      </c>
      <c r="Q60" s="5">
        <v>65.2</v>
      </c>
      <c r="R60" s="4" t="s">
        <v>34</v>
      </c>
      <c r="S60" s="4" t="s">
        <v>81</v>
      </c>
      <c r="T60" s="25" t="s">
        <v>82</v>
      </c>
      <c r="U60" s="10" t="s">
        <v>40</v>
      </c>
      <c r="V60" s="20" t="s">
        <v>113</v>
      </c>
    </row>
    <row r="61" spans="1:22" ht="15">
      <c r="A61" s="9" t="s">
        <v>83</v>
      </c>
      <c r="B61" s="9" t="s">
        <v>80</v>
      </c>
      <c r="C61" s="9" t="s">
        <v>51</v>
      </c>
      <c r="D61" s="9" t="s">
        <v>116</v>
      </c>
      <c r="E61" s="9">
        <v>1.76</v>
      </c>
      <c r="F61" s="16" t="s">
        <v>115</v>
      </c>
      <c r="G61" s="9">
        <v>0.3</v>
      </c>
      <c r="H61" s="15">
        <v>1.4</v>
      </c>
      <c r="I61" s="44">
        <v>5.6000000000000001E-2</v>
      </c>
      <c r="J61" s="15">
        <v>1.6566639999999999</v>
      </c>
      <c r="K61" s="21" t="s">
        <v>113</v>
      </c>
      <c r="L61" s="26" t="s">
        <v>30</v>
      </c>
      <c r="M61" s="9" t="s">
        <v>31</v>
      </c>
      <c r="N61" s="9" t="s">
        <v>32</v>
      </c>
      <c r="O61" s="18" t="s">
        <v>33</v>
      </c>
      <c r="P61" s="14">
        <v>58.66</v>
      </c>
      <c r="Q61" s="14">
        <v>65.2</v>
      </c>
      <c r="R61" s="14" t="s">
        <v>34</v>
      </c>
      <c r="S61" s="14" t="s">
        <v>81</v>
      </c>
      <c r="T61" s="27" t="s">
        <v>82</v>
      </c>
      <c r="U61" s="9" t="s">
        <v>40</v>
      </c>
      <c r="V61" s="21" t="s">
        <v>113</v>
      </c>
    </row>
    <row r="62" spans="1:22" ht="15.75" thickBot="1">
      <c r="A62" s="12" t="s">
        <v>84</v>
      </c>
      <c r="B62" s="10" t="s">
        <v>80</v>
      </c>
      <c r="C62" s="10" t="s">
        <v>61</v>
      </c>
      <c r="D62" s="10"/>
      <c r="E62" s="10"/>
      <c r="F62" s="7"/>
      <c r="G62" s="10"/>
      <c r="H62" s="10"/>
      <c r="I62" s="46"/>
      <c r="J62" s="11"/>
      <c r="K62" s="20" t="s">
        <v>113</v>
      </c>
      <c r="L62" s="29" t="s">
        <v>30</v>
      </c>
      <c r="M62" s="30" t="s">
        <v>31</v>
      </c>
      <c r="N62" s="30" t="s">
        <v>32</v>
      </c>
      <c r="O62" s="30" t="s">
        <v>33</v>
      </c>
      <c r="P62" s="31">
        <v>58.66</v>
      </c>
      <c r="Q62" s="31">
        <v>65.2</v>
      </c>
      <c r="R62" s="31" t="s">
        <v>34</v>
      </c>
      <c r="S62" s="31" t="s">
        <v>81</v>
      </c>
      <c r="T62" s="32" t="s">
        <v>82</v>
      </c>
      <c r="U62" s="10" t="s">
        <v>40</v>
      </c>
      <c r="V62" s="20" t="s">
        <v>113</v>
      </c>
    </row>
    <row r="63" spans="1:22" s="2" customFormat="1" ht="20.100000000000001" customHeight="1">
      <c r="A63" s="160" t="s">
        <v>101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2" s="2" customFormat="1" ht="20.100000000000001" customHeight="1">
      <c r="A64" s="160" t="s">
        <v>102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</row>
    <row r="67" spans="1:22" ht="30" customHeight="1" thickBot="1">
      <c r="A67" s="151" t="s">
        <v>103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52"/>
      <c r="M67" s="152"/>
      <c r="N67" s="152"/>
      <c r="O67" s="152"/>
      <c r="P67" s="152"/>
      <c r="Q67" s="152"/>
      <c r="R67" s="152"/>
      <c r="S67" s="152"/>
      <c r="T67" s="153"/>
    </row>
    <row r="68" spans="1:22" s="2" customFormat="1" ht="30" customHeight="1">
      <c r="A68" s="145" t="s">
        <v>88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48" t="s">
        <v>104</v>
      </c>
      <c r="M68" s="158"/>
      <c r="N68" s="158"/>
      <c r="O68" s="158"/>
      <c r="P68" s="158"/>
      <c r="Q68" s="158"/>
      <c r="R68" s="158"/>
      <c r="S68" s="158"/>
      <c r="T68" s="159"/>
    </row>
    <row r="69" spans="1:22" s="2" customFormat="1" ht="50.25" customHeight="1">
      <c r="A69" s="6" t="s">
        <v>4</v>
      </c>
      <c r="B69" s="17" t="s">
        <v>5</v>
      </c>
      <c r="C69" s="17" t="s">
        <v>6</v>
      </c>
      <c r="D69" s="8" t="s">
        <v>7</v>
      </c>
      <c r="E69" s="110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/>
      <c r="K69" s="19" t="s">
        <v>114</v>
      </c>
      <c r="L69" s="22" t="s">
        <v>90</v>
      </c>
      <c r="M69" s="17" t="s">
        <v>16</v>
      </c>
      <c r="N69" s="17" t="s">
        <v>17</v>
      </c>
      <c r="O69" s="6" t="s">
        <v>91</v>
      </c>
      <c r="P69" s="17" t="s">
        <v>19</v>
      </c>
      <c r="Q69" s="17" t="s">
        <v>20</v>
      </c>
      <c r="R69" s="17" t="s">
        <v>21</v>
      </c>
      <c r="S69" s="17" t="s">
        <v>22</v>
      </c>
      <c r="T69" s="23" t="s">
        <v>23</v>
      </c>
      <c r="U69" s="17" t="s">
        <v>24</v>
      </c>
      <c r="V69" s="19" t="s">
        <v>105</v>
      </c>
    </row>
    <row r="70" spans="1:22" ht="15">
      <c r="A70" s="12" t="s">
        <v>41</v>
      </c>
      <c r="B70" s="10" t="s">
        <v>27</v>
      </c>
      <c r="C70" s="10" t="s">
        <v>42</v>
      </c>
      <c r="D70" s="10">
        <v>1.6</v>
      </c>
      <c r="E70" s="10">
        <v>1.76</v>
      </c>
      <c r="F70" s="7" t="s">
        <v>115</v>
      </c>
      <c r="G70" s="10">
        <v>0.3</v>
      </c>
      <c r="H70" s="10">
        <v>0.28999999999999998</v>
      </c>
      <c r="I70" s="45">
        <v>5.6000000000000001E-2</v>
      </c>
      <c r="J70" s="11">
        <v>0.41893400000000003</v>
      </c>
      <c r="K70" s="20" t="s">
        <v>113</v>
      </c>
      <c r="L70" s="24" t="s">
        <v>30</v>
      </c>
      <c r="M70" s="10" t="s">
        <v>31</v>
      </c>
      <c r="N70" s="10" t="s">
        <v>32</v>
      </c>
      <c r="O70" s="10" t="s">
        <v>33</v>
      </c>
      <c r="P70" s="4">
        <v>21.3</v>
      </c>
      <c r="Q70" s="4">
        <v>32.799999999999997</v>
      </c>
      <c r="R70" s="4" t="s">
        <v>34</v>
      </c>
      <c r="S70" s="4" t="s">
        <v>35</v>
      </c>
      <c r="T70" s="25" t="s">
        <v>106</v>
      </c>
      <c r="U70" s="10" t="s">
        <v>40</v>
      </c>
      <c r="V70" s="20" t="s">
        <v>29</v>
      </c>
    </row>
    <row r="71" spans="1:22" ht="15">
      <c r="A71" s="9" t="s">
        <v>43</v>
      </c>
      <c r="B71" s="9" t="s">
        <v>27</v>
      </c>
      <c r="C71" s="9" t="s">
        <v>44</v>
      </c>
      <c r="D71" s="9">
        <v>1.6</v>
      </c>
      <c r="E71" s="9">
        <v>1.76</v>
      </c>
      <c r="F71" s="16" t="s">
        <v>115</v>
      </c>
      <c r="G71" s="9" t="s">
        <v>117</v>
      </c>
      <c r="H71" s="9">
        <v>0.36</v>
      </c>
      <c r="I71" s="44">
        <v>5.6000000000000001E-2</v>
      </c>
      <c r="J71" s="15">
        <v>0.51213399999999998</v>
      </c>
      <c r="K71" s="21" t="s">
        <v>113</v>
      </c>
      <c r="L71" s="26" t="s">
        <v>30</v>
      </c>
      <c r="M71" s="9" t="s">
        <v>31</v>
      </c>
      <c r="N71" s="9" t="s">
        <v>32</v>
      </c>
      <c r="O71" s="18" t="s">
        <v>33</v>
      </c>
      <c r="P71" s="14">
        <v>21.3</v>
      </c>
      <c r="Q71" s="14">
        <v>32.799999999999997</v>
      </c>
      <c r="R71" s="14" t="s">
        <v>34</v>
      </c>
      <c r="S71" s="14" t="s">
        <v>35</v>
      </c>
      <c r="T71" s="27" t="s">
        <v>106</v>
      </c>
      <c r="U71" s="9" t="s">
        <v>40</v>
      </c>
      <c r="V71" s="21" t="s">
        <v>29</v>
      </c>
    </row>
    <row r="72" spans="1:22" ht="15">
      <c r="A72" s="12" t="s">
        <v>45</v>
      </c>
      <c r="B72" s="10" t="s">
        <v>46</v>
      </c>
      <c r="C72" s="10" t="s">
        <v>42</v>
      </c>
      <c r="D72" s="10"/>
      <c r="E72" s="10"/>
      <c r="F72" s="7"/>
      <c r="G72" s="10"/>
      <c r="H72" s="10"/>
      <c r="I72" s="45"/>
      <c r="J72" s="11"/>
      <c r="K72" s="20" t="s">
        <v>113</v>
      </c>
      <c r="L72" s="24" t="s">
        <v>30</v>
      </c>
      <c r="M72" s="10" t="s">
        <v>31</v>
      </c>
      <c r="N72" s="10" t="s">
        <v>32</v>
      </c>
      <c r="O72" s="10" t="s">
        <v>33</v>
      </c>
      <c r="P72" s="4">
        <v>26</v>
      </c>
      <c r="Q72" s="4">
        <v>37</v>
      </c>
      <c r="R72" s="4" t="s">
        <v>34</v>
      </c>
      <c r="S72" s="4" t="s">
        <v>47</v>
      </c>
      <c r="T72" s="25" t="s">
        <v>48</v>
      </c>
      <c r="U72" s="10" t="s">
        <v>40</v>
      </c>
      <c r="V72" s="20" t="s">
        <v>29</v>
      </c>
    </row>
    <row r="73" spans="1:22" ht="15">
      <c r="A73" s="9" t="s">
        <v>49</v>
      </c>
      <c r="B73" s="9" t="s">
        <v>46</v>
      </c>
      <c r="C73" s="9" t="s">
        <v>44</v>
      </c>
      <c r="D73" s="9">
        <v>1.5</v>
      </c>
      <c r="E73" s="9">
        <v>1.76</v>
      </c>
      <c r="F73" s="16" t="s">
        <v>115</v>
      </c>
      <c r="G73" s="9" t="s">
        <v>117</v>
      </c>
      <c r="H73" s="9">
        <v>0.47</v>
      </c>
      <c r="I73" s="44">
        <v>5.6000000000000001E-2</v>
      </c>
      <c r="J73" s="15">
        <v>0.63302399999999992</v>
      </c>
      <c r="K73" s="21" t="s">
        <v>113</v>
      </c>
      <c r="L73" s="26" t="s">
        <v>30</v>
      </c>
      <c r="M73" s="9" t="s">
        <v>31</v>
      </c>
      <c r="N73" s="9" t="s">
        <v>32</v>
      </c>
      <c r="O73" s="18" t="s">
        <v>33</v>
      </c>
      <c r="P73" s="14">
        <v>26</v>
      </c>
      <c r="Q73" s="14">
        <v>37</v>
      </c>
      <c r="R73" s="14" t="s">
        <v>34</v>
      </c>
      <c r="S73" s="14" t="s">
        <v>47</v>
      </c>
      <c r="T73" s="27" t="s">
        <v>48</v>
      </c>
      <c r="U73" s="9" t="s">
        <v>40</v>
      </c>
      <c r="V73" s="21" t="s">
        <v>29</v>
      </c>
    </row>
    <row r="74" spans="1:22" ht="15">
      <c r="A74" s="12" t="s">
        <v>50</v>
      </c>
      <c r="B74" s="10" t="s">
        <v>46</v>
      </c>
      <c r="C74" s="10" t="s">
        <v>51</v>
      </c>
      <c r="D74" s="10">
        <v>1.5</v>
      </c>
      <c r="E74" s="10">
        <v>1.76</v>
      </c>
      <c r="F74" s="7" t="s">
        <v>115</v>
      </c>
      <c r="G74" s="10" t="s">
        <v>117</v>
      </c>
      <c r="H74" s="10">
        <v>0.57999999999999996</v>
      </c>
      <c r="I74" s="45">
        <v>5.6000000000000001E-2</v>
      </c>
      <c r="J74" s="11">
        <v>0.75974399999999986</v>
      </c>
      <c r="K74" s="20" t="s">
        <v>113</v>
      </c>
      <c r="L74" s="24" t="s">
        <v>30</v>
      </c>
      <c r="M74" s="10" t="s">
        <v>31</v>
      </c>
      <c r="N74" s="10" t="s">
        <v>32</v>
      </c>
      <c r="O74" s="10" t="s">
        <v>33</v>
      </c>
      <c r="P74" s="4">
        <v>26</v>
      </c>
      <c r="Q74" s="4">
        <v>37</v>
      </c>
      <c r="R74" s="4" t="s">
        <v>34</v>
      </c>
      <c r="S74" s="4" t="s">
        <v>47</v>
      </c>
      <c r="T74" s="25" t="s">
        <v>48</v>
      </c>
      <c r="U74" s="10" t="s">
        <v>40</v>
      </c>
      <c r="V74" s="20" t="s">
        <v>29</v>
      </c>
    </row>
    <row r="75" spans="1:22" s="13" customFormat="1" ht="15">
      <c r="A75" s="9" t="s">
        <v>56</v>
      </c>
      <c r="B75" s="9" t="s">
        <v>38</v>
      </c>
      <c r="C75" s="9" t="s">
        <v>42</v>
      </c>
      <c r="D75" s="9">
        <v>1.5</v>
      </c>
      <c r="E75" s="9">
        <v>1.76</v>
      </c>
      <c r="F75" s="16" t="s">
        <v>115</v>
      </c>
      <c r="G75" s="9" t="s">
        <v>117</v>
      </c>
      <c r="H75" s="9">
        <v>0.47</v>
      </c>
      <c r="I75" s="44">
        <v>5.6000000000000001E-2</v>
      </c>
      <c r="J75" s="15">
        <v>0.62570399999999993</v>
      </c>
      <c r="K75" s="21" t="s">
        <v>113</v>
      </c>
      <c r="L75" s="26" t="s">
        <v>30</v>
      </c>
      <c r="M75" s="9" t="s">
        <v>31</v>
      </c>
      <c r="N75" s="9" t="s">
        <v>32</v>
      </c>
      <c r="O75" s="18" t="s">
        <v>33</v>
      </c>
      <c r="P75" s="14">
        <v>30.96</v>
      </c>
      <c r="Q75" s="14">
        <v>41.3</v>
      </c>
      <c r="R75" s="14" t="s">
        <v>34</v>
      </c>
      <c r="S75" s="14" t="s">
        <v>54</v>
      </c>
      <c r="T75" s="27" t="s">
        <v>107</v>
      </c>
      <c r="U75" s="9" t="s">
        <v>40</v>
      </c>
      <c r="V75" s="21" t="s">
        <v>29</v>
      </c>
    </row>
    <row r="76" spans="1:22" s="13" customFormat="1" ht="15">
      <c r="A76" s="12" t="s">
        <v>58</v>
      </c>
      <c r="B76" s="12" t="s">
        <v>38</v>
      </c>
      <c r="C76" s="10" t="s">
        <v>44</v>
      </c>
      <c r="D76" s="10">
        <v>1.5</v>
      </c>
      <c r="E76" s="10">
        <v>1.76</v>
      </c>
      <c r="F76" s="7" t="s">
        <v>115</v>
      </c>
      <c r="G76" s="10" t="s">
        <v>117</v>
      </c>
      <c r="H76" s="10">
        <v>0.59</v>
      </c>
      <c r="I76" s="45">
        <v>5.6000000000000001E-2</v>
      </c>
      <c r="J76" s="11">
        <v>0.76490399999999992</v>
      </c>
      <c r="K76" s="20" t="s">
        <v>113</v>
      </c>
      <c r="L76" s="24" t="s">
        <v>30</v>
      </c>
      <c r="M76" s="10" t="s">
        <v>31</v>
      </c>
      <c r="N76" s="10" t="s">
        <v>32</v>
      </c>
      <c r="O76" s="10" t="s">
        <v>33</v>
      </c>
      <c r="P76" s="5">
        <v>30.96</v>
      </c>
      <c r="Q76" s="5">
        <v>41.3</v>
      </c>
      <c r="R76" s="4" t="s">
        <v>34</v>
      </c>
      <c r="S76" s="4" t="s">
        <v>54</v>
      </c>
      <c r="T76" s="25" t="s">
        <v>107</v>
      </c>
      <c r="U76" s="10" t="s">
        <v>40</v>
      </c>
      <c r="V76" s="20" t="s">
        <v>29</v>
      </c>
    </row>
    <row r="77" spans="1:22" s="13" customFormat="1" ht="15">
      <c r="A77" s="9" t="s">
        <v>59</v>
      </c>
      <c r="B77" s="9" t="s">
        <v>38</v>
      </c>
      <c r="C77" s="9" t="s">
        <v>51</v>
      </c>
      <c r="D77" s="9">
        <v>1.4</v>
      </c>
      <c r="E77" s="9">
        <v>1.76</v>
      </c>
      <c r="F77" s="16" t="s">
        <v>115</v>
      </c>
      <c r="G77" s="9" t="s">
        <v>117</v>
      </c>
      <c r="H77" s="9">
        <v>0.72</v>
      </c>
      <c r="I77" s="44">
        <v>5.6000000000000001E-2</v>
      </c>
      <c r="J77" s="15">
        <v>0.91802399999999995</v>
      </c>
      <c r="K77" s="21" t="s">
        <v>113</v>
      </c>
      <c r="L77" s="26" t="s">
        <v>30</v>
      </c>
      <c r="M77" s="9" t="s">
        <v>31</v>
      </c>
      <c r="N77" s="9" t="s">
        <v>32</v>
      </c>
      <c r="O77" s="18" t="s">
        <v>33</v>
      </c>
      <c r="P77" s="14">
        <v>30.96</v>
      </c>
      <c r="Q77" s="14">
        <v>41.3</v>
      </c>
      <c r="R77" s="14" t="s">
        <v>34</v>
      </c>
      <c r="S77" s="14" t="s">
        <v>54</v>
      </c>
      <c r="T77" s="27" t="s">
        <v>107</v>
      </c>
      <c r="U77" s="9" t="s">
        <v>40</v>
      </c>
      <c r="V77" s="21" t="s">
        <v>29</v>
      </c>
    </row>
    <row r="78" spans="1:22" s="13" customFormat="1" ht="15">
      <c r="A78" s="12" t="s">
        <v>60</v>
      </c>
      <c r="B78" s="12" t="s">
        <v>38</v>
      </c>
      <c r="C78" s="12" t="s">
        <v>61</v>
      </c>
      <c r="D78" s="10">
        <v>1.4</v>
      </c>
      <c r="E78" s="10">
        <v>1.76</v>
      </c>
      <c r="F78" s="7" t="s">
        <v>115</v>
      </c>
      <c r="G78" s="10" t="s">
        <v>117</v>
      </c>
      <c r="H78" s="10">
        <v>0.84</v>
      </c>
      <c r="I78" s="45">
        <v>5.6000000000000001E-2</v>
      </c>
      <c r="J78" s="11">
        <v>1.5209999999999999</v>
      </c>
      <c r="K78" s="20" t="s">
        <v>113</v>
      </c>
      <c r="L78" s="24" t="s">
        <v>30</v>
      </c>
      <c r="M78" s="10" t="s">
        <v>31</v>
      </c>
      <c r="N78" s="10" t="s">
        <v>32</v>
      </c>
      <c r="O78" s="10" t="s">
        <v>33</v>
      </c>
      <c r="P78" s="5">
        <v>30.96</v>
      </c>
      <c r="Q78" s="5">
        <v>41.3</v>
      </c>
      <c r="R78" s="4" t="s">
        <v>34</v>
      </c>
      <c r="S78" s="4" t="s">
        <v>54</v>
      </c>
      <c r="T78" s="25" t="s">
        <v>107</v>
      </c>
      <c r="U78" s="10" t="s">
        <v>40</v>
      </c>
      <c r="V78" s="20" t="s">
        <v>29</v>
      </c>
    </row>
    <row r="79" spans="1:22" s="13" customFormat="1" ht="15">
      <c r="A79" s="9" t="s">
        <v>68</v>
      </c>
      <c r="B79" s="9" t="s">
        <v>65</v>
      </c>
      <c r="C79" s="9" t="s">
        <v>42</v>
      </c>
      <c r="D79" s="9">
        <v>1.5</v>
      </c>
      <c r="E79" s="9">
        <v>1.76</v>
      </c>
      <c r="F79" s="16" t="s">
        <v>115</v>
      </c>
      <c r="G79" s="9" t="s">
        <v>117</v>
      </c>
      <c r="H79" s="15">
        <v>0.6</v>
      </c>
      <c r="I79" s="44">
        <v>5.6000000000000001E-2</v>
      </c>
      <c r="J79" s="15">
        <v>0.77134199999999997</v>
      </c>
      <c r="K79" s="21" t="s">
        <v>113</v>
      </c>
      <c r="L79" s="26" t="s">
        <v>30</v>
      </c>
      <c r="M79" s="9" t="s">
        <v>31</v>
      </c>
      <c r="N79" s="9" t="s">
        <v>32</v>
      </c>
      <c r="O79" s="18" t="s">
        <v>33</v>
      </c>
      <c r="P79" s="14">
        <v>38.159999999999997</v>
      </c>
      <c r="Q79" s="14">
        <v>47.9</v>
      </c>
      <c r="R79" s="14" t="s">
        <v>34</v>
      </c>
      <c r="S79" s="14" t="s">
        <v>66</v>
      </c>
      <c r="T79" s="27" t="s">
        <v>108</v>
      </c>
      <c r="U79" s="9" t="s">
        <v>40</v>
      </c>
      <c r="V79" s="21" t="s">
        <v>29</v>
      </c>
    </row>
    <row r="80" spans="1:22" s="13" customFormat="1" ht="15">
      <c r="A80" s="12" t="s">
        <v>69</v>
      </c>
      <c r="B80" s="12" t="s">
        <v>65</v>
      </c>
      <c r="C80" s="10" t="s">
        <v>44</v>
      </c>
      <c r="D80" s="10">
        <v>1.4</v>
      </c>
      <c r="E80" s="10">
        <v>1.76</v>
      </c>
      <c r="F80" s="7" t="s">
        <v>115</v>
      </c>
      <c r="G80" s="10" t="s">
        <v>117</v>
      </c>
      <c r="H80" s="10">
        <v>0.75</v>
      </c>
      <c r="I80" s="45">
        <v>5.6000000000000001E-2</v>
      </c>
      <c r="J80" s="11">
        <v>0.94294199999999995</v>
      </c>
      <c r="K80" s="20" t="s">
        <v>113</v>
      </c>
      <c r="L80" s="24" t="s">
        <v>30</v>
      </c>
      <c r="M80" s="10" t="s">
        <v>31</v>
      </c>
      <c r="N80" s="10" t="s">
        <v>32</v>
      </c>
      <c r="O80" s="10" t="s">
        <v>33</v>
      </c>
      <c r="P80" s="5">
        <v>38.159999999999997</v>
      </c>
      <c r="Q80" s="5">
        <v>47.9</v>
      </c>
      <c r="R80" s="4" t="s">
        <v>34</v>
      </c>
      <c r="S80" s="4" t="s">
        <v>66</v>
      </c>
      <c r="T80" s="25" t="s">
        <v>108</v>
      </c>
      <c r="U80" s="10" t="s">
        <v>40</v>
      </c>
      <c r="V80" s="20" t="s">
        <v>29</v>
      </c>
    </row>
    <row r="81" spans="1:22" s="13" customFormat="1" ht="15">
      <c r="A81" s="9" t="s">
        <v>70</v>
      </c>
      <c r="B81" s="9" t="s">
        <v>65</v>
      </c>
      <c r="C81" s="9" t="s">
        <v>51</v>
      </c>
      <c r="D81" s="9">
        <v>1.4</v>
      </c>
      <c r="E81" s="9">
        <v>1.76</v>
      </c>
      <c r="F81" s="16" t="s">
        <v>115</v>
      </c>
      <c r="G81" s="9" t="s">
        <v>117</v>
      </c>
      <c r="H81" s="9">
        <v>0.92</v>
      </c>
      <c r="I81" s="44">
        <v>5.6000000000000001E-2</v>
      </c>
      <c r="J81" s="15">
        <v>1.131702</v>
      </c>
      <c r="K81" s="21" t="s">
        <v>113</v>
      </c>
      <c r="L81" s="26" t="s">
        <v>30</v>
      </c>
      <c r="M81" s="9" t="s">
        <v>31</v>
      </c>
      <c r="N81" s="9" t="s">
        <v>32</v>
      </c>
      <c r="O81" s="18" t="s">
        <v>33</v>
      </c>
      <c r="P81" s="14">
        <v>38.159999999999997</v>
      </c>
      <c r="Q81" s="14">
        <v>47.9</v>
      </c>
      <c r="R81" s="14" t="s">
        <v>34</v>
      </c>
      <c r="S81" s="14" t="s">
        <v>66</v>
      </c>
      <c r="T81" s="27" t="s">
        <v>108</v>
      </c>
      <c r="U81" s="9" t="s">
        <v>40</v>
      </c>
      <c r="V81" s="21" t="s">
        <v>29</v>
      </c>
    </row>
    <row r="82" spans="1:22" s="13" customFormat="1" ht="15">
      <c r="A82" s="12" t="s">
        <v>71</v>
      </c>
      <c r="B82" s="12" t="s">
        <v>65</v>
      </c>
      <c r="C82" s="12" t="s">
        <v>61</v>
      </c>
      <c r="D82" s="10">
        <v>1.4</v>
      </c>
      <c r="E82" s="10">
        <v>1.76</v>
      </c>
      <c r="F82" s="7" t="s">
        <v>115</v>
      </c>
      <c r="G82" s="10" t="s">
        <v>117</v>
      </c>
      <c r="H82" s="10">
        <v>1.07</v>
      </c>
      <c r="I82" s="45">
        <v>5.6000000000000001E-2</v>
      </c>
      <c r="J82" s="11">
        <v>1.3050179999999998</v>
      </c>
      <c r="K82" s="20" t="s">
        <v>113</v>
      </c>
      <c r="L82" s="24" t="s">
        <v>30</v>
      </c>
      <c r="M82" s="10" t="s">
        <v>31</v>
      </c>
      <c r="N82" s="10" t="s">
        <v>32</v>
      </c>
      <c r="O82" s="10" t="s">
        <v>33</v>
      </c>
      <c r="P82" s="5">
        <v>38.159999999999997</v>
      </c>
      <c r="Q82" s="5">
        <v>47.9</v>
      </c>
      <c r="R82" s="4" t="s">
        <v>34</v>
      </c>
      <c r="S82" s="4" t="s">
        <v>66</v>
      </c>
      <c r="T82" s="25" t="s">
        <v>108</v>
      </c>
      <c r="U82" s="10" t="s">
        <v>40</v>
      </c>
      <c r="V82" s="20" t="s">
        <v>29</v>
      </c>
    </row>
    <row r="83" spans="1:22" s="13" customFormat="1" ht="15">
      <c r="A83" s="9" t="s">
        <v>76</v>
      </c>
      <c r="B83" s="9" t="s">
        <v>73</v>
      </c>
      <c r="C83" s="9" t="s">
        <v>44</v>
      </c>
      <c r="D83" s="9">
        <v>1.4</v>
      </c>
      <c r="E83" s="9">
        <v>1.76</v>
      </c>
      <c r="F83" s="16" t="s">
        <v>115</v>
      </c>
      <c r="G83" s="9" t="s">
        <v>117</v>
      </c>
      <c r="H83" s="9">
        <v>0.94</v>
      </c>
      <c r="I83" s="44">
        <v>5.6000000000000001E-2</v>
      </c>
      <c r="J83" s="15">
        <v>1.160544</v>
      </c>
      <c r="K83" s="21" t="s">
        <v>113</v>
      </c>
      <c r="L83" s="26" t="s">
        <v>30</v>
      </c>
      <c r="M83" s="9" t="s">
        <v>31</v>
      </c>
      <c r="N83" s="9" t="s">
        <v>32</v>
      </c>
      <c r="O83" s="18" t="s">
        <v>33</v>
      </c>
      <c r="P83" s="14">
        <v>46.5</v>
      </c>
      <c r="Q83" s="14">
        <v>55</v>
      </c>
      <c r="R83" s="14" t="s">
        <v>34</v>
      </c>
      <c r="S83" s="14" t="s">
        <v>74</v>
      </c>
      <c r="T83" s="27" t="s">
        <v>109</v>
      </c>
      <c r="U83" s="9" t="s">
        <v>40</v>
      </c>
      <c r="V83" s="21" t="s">
        <v>29</v>
      </c>
    </row>
    <row r="84" spans="1:22" s="13" customFormat="1" ht="15">
      <c r="A84" s="12" t="s">
        <v>77</v>
      </c>
      <c r="B84" s="12" t="s">
        <v>73</v>
      </c>
      <c r="C84" s="12" t="s">
        <v>51</v>
      </c>
      <c r="D84" s="10">
        <v>1.4</v>
      </c>
      <c r="E84" s="10">
        <v>1.76</v>
      </c>
      <c r="F84" s="7" t="s">
        <v>115</v>
      </c>
      <c r="G84" s="10" t="s">
        <v>117</v>
      </c>
      <c r="H84" s="10">
        <v>1.1599999999999999</v>
      </c>
      <c r="I84" s="45">
        <v>5.6000000000000001E-2</v>
      </c>
      <c r="J84" s="11">
        <v>1.3928640000000001</v>
      </c>
      <c r="K84" s="20" t="s">
        <v>113</v>
      </c>
      <c r="L84" s="24" t="s">
        <v>30</v>
      </c>
      <c r="M84" s="10" t="s">
        <v>31</v>
      </c>
      <c r="N84" s="10" t="s">
        <v>32</v>
      </c>
      <c r="O84" s="10" t="s">
        <v>33</v>
      </c>
      <c r="P84" s="5">
        <v>46.5</v>
      </c>
      <c r="Q84" s="5">
        <v>55</v>
      </c>
      <c r="R84" s="4" t="s">
        <v>34</v>
      </c>
      <c r="S84" s="4" t="s">
        <v>74</v>
      </c>
      <c r="T84" s="25" t="s">
        <v>109</v>
      </c>
      <c r="U84" s="10" t="s">
        <v>40</v>
      </c>
      <c r="V84" s="20" t="s">
        <v>29</v>
      </c>
    </row>
    <row r="85" spans="1:22" s="13" customFormat="1" ht="15">
      <c r="A85" s="9" t="s">
        <v>78</v>
      </c>
      <c r="B85" s="9" t="s">
        <v>73</v>
      </c>
      <c r="C85" s="9" t="s">
        <v>61</v>
      </c>
      <c r="D85" s="9">
        <v>1.3</v>
      </c>
      <c r="E85" s="9">
        <v>1.76</v>
      </c>
      <c r="F85" s="16" t="s">
        <v>115</v>
      </c>
      <c r="G85" s="9" t="s">
        <v>117</v>
      </c>
      <c r="H85" s="9">
        <v>1.35</v>
      </c>
      <c r="I85" s="44">
        <v>5.6000000000000001E-2</v>
      </c>
      <c r="J85" s="15">
        <v>1.606176</v>
      </c>
      <c r="K85" s="21" t="s">
        <v>113</v>
      </c>
      <c r="L85" s="26" t="s">
        <v>30</v>
      </c>
      <c r="M85" s="9" t="s">
        <v>31</v>
      </c>
      <c r="N85" s="9" t="s">
        <v>32</v>
      </c>
      <c r="O85" s="18" t="s">
        <v>33</v>
      </c>
      <c r="P85" s="14">
        <v>46.5</v>
      </c>
      <c r="Q85" s="14">
        <v>55</v>
      </c>
      <c r="R85" s="14" t="s">
        <v>34</v>
      </c>
      <c r="S85" s="14" t="s">
        <v>74</v>
      </c>
      <c r="T85" s="27" t="s">
        <v>109</v>
      </c>
      <c r="U85" s="9" t="s">
        <v>40</v>
      </c>
      <c r="V85" s="21" t="s">
        <v>29</v>
      </c>
    </row>
    <row r="86" spans="1:22" ht="15">
      <c r="A86" s="12" t="s">
        <v>79</v>
      </c>
      <c r="B86" s="10" t="s">
        <v>80</v>
      </c>
      <c r="C86" s="12" t="s">
        <v>42</v>
      </c>
      <c r="D86" s="10">
        <v>1.4</v>
      </c>
      <c r="E86" s="10">
        <v>1.76</v>
      </c>
      <c r="F86" s="7" t="s">
        <v>115</v>
      </c>
      <c r="G86" s="10" t="s">
        <v>117</v>
      </c>
      <c r="H86" s="10">
        <v>0.91</v>
      </c>
      <c r="I86" s="45">
        <v>5.6000000000000001E-2</v>
      </c>
      <c r="J86" s="11">
        <v>1.1291439999999999</v>
      </c>
      <c r="K86" s="20" t="s">
        <v>113</v>
      </c>
      <c r="L86" s="24" t="s">
        <v>30</v>
      </c>
      <c r="M86" s="10" t="s">
        <v>31</v>
      </c>
      <c r="N86" s="10" t="s">
        <v>32</v>
      </c>
      <c r="O86" s="10" t="s">
        <v>33</v>
      </c>
      <c r="P86" s="4">
        <v>55.12</v>
      </c>
      <c r="Q86" s="4">
        <v>62.8</v>
      </c>
      <c r="R86" s="4" t="s">
        <v>34</v>
      </c>
      <c r="S86" s="4" t="s">
        <v>81</v>
      </c>
      <c r="T86" s="25" t="s">
        <v>111</v>
      </c>
      <c r="U86" s="10" t="s">
        <v>40</v>
      </c>
      <c r="V86" s="20" t="s">
        <v>29</v>
      </c>
    </row>
    <row r="87" spans="1:22" ht="15.75" thickBot="1">
      <c r="A87" s="9" t="s">
        <v>83</v>
      </c>
      <c r="B87" s="9" t="s">
        <v>80</v>
      </c>
      <c r="C87" s="9" t="s">
        <v>51</v>
      </c>
      <c r="D87" s="9">
        <v>1.3</v>
      </c>
      <c r="E87" s="9">
        <v>1.76</v>
      </c>
      <c r="F87" s="16" t="s">
        <v>115</v>
      </c>
      <c r="G87" s="9" t="s">
        <v>117</v>
      </c>
      <c r="H87" s="15">
        <v>1.4</v>
      </c>
      <c r="I87" s="44">
        <v>5.6000000000000001E-2</v>
      </c>
      <c r="J87" s="15">
        <v>1.6566639999999999</v>
      </c>
      <c r="K87" s="21" t="s">
        <v>113</v>
      </c>
      <c r="L87" s="33" t="s">
        <v>30</v>
      </c>
      <c r="M87" s="34" t="s">
        <v>31</v>
      </c>
      <c r="N87" s="34" t="s">
        <v>32</v>
      </c>
      <c r="O87" s="35" t="s">
        <v>33</v>
      </c>
      <c r="P87" s="36">
        <v>55.12</v>
      </c>
      <c r="Q87" s="36">
        <v>62.8</v>
      </c>
      <c r="R87" s="36" t="s">
        <v>34</v>
      </c>
      <c r="S87" s="36" t="s">
        <v>81</v>
      </c>
      <c r="T87" s="37" t="s">
        <v>111</v>
      </c>
      <c r="U87" s="9" t="s">
        <v>40</v>
      </c>
      <c r="V87" s="21" t="s">
        <v>29</v>
      </c>
    </row>
    <row r="88" spans="1:22" s="2" customFormat="1" ht="20.100000000000001" customHeight="1">
      <c r="A88" s="160" t="s">
        <v>101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2" s="2" customFormat="1" ht="20.100000000000001" customHeight="1">
      <c r="A89" s="160" t="s">
        <v>102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</row>
    <row r="92" spans="1:22" ht="30" customHeight="1" thickBot="1">
      <c r="A92" s="151" t="s">
        <v>112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52"/>
      <c r="M92" s="152"/>
      <c r="N92" s="152"/>
      <c r="O92" s="152"/>
      <c r="P92" s="152"/>
      <c r="Q92" s="152"/>
      <c r="R92" s="152"/>
      <c r="S92" s="152"/>
      <c r="T92" s="153"/>
    </row>
    <row r="93" spans="1:22" s="2" customFormat="1" ht="30" customHeight="1">
      <c r="A93" s="145" t="s">
        <v>88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48" t="s">
        <v>104</v>
      </c>
      <c r="M93" s="158"/>
      <c r="N93" s="158"/>
      <c r="O93" s="158"/>
      <c r="P93" s="158"/>
      <c r="Q93" s="158"/>
      <c r="R93" s="158"/>
      <c r="S93" s="158"/>
      <c r="T93" s="159"/>
    </row>
    <row r="94" spans="1:22" s="2" customFormat="1" ht="50.25" customHeight="1">
      <c r="A94" s="6" t="s">
        <v>4</v>
      </c>
      <c r="B94" s="17" t="s">
        <v>5</v>
      </c>
      <c r="C94" s="17" t="s">
        <v>6</v>
      </c>
      <c r="D94" s="8" t="s">
        <v>7</v>
      </c>
      <c r="E94" s="110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/>
      <c r="K94" s="19" t="s">
        <v>114</v>
      </c>
      <c r="L94" s="22" t="s">
        <v>90</v>
      </c>
      <c r="M94" s="17" t="s">
        <v>16</v>
      </c>
      <c r="N94" s="17" t="s">
        <v>17</v>
      </c>
      <c r="O94" s="6" t="s">
        <v>91</v>
      </c>
      <c r="P94" s="17" t="s">
        <v>19</v>
      </c>
      <c r="Q94" s="17" t="s">
        <v>20</v>
      </c>
      <c r="R94" s="17" t="s">
        <v>21</v>
      </c>
      <c r="S94" s="17" t="s">
        <v>22</v>
      </c>
      <c r="T94" s="23" t="s">
        <v>23</v>
      </c>
      <c r="U94" s="17" t="s">
        <v>24</v>
      </c>
      <c r="V94" s="19" t="s">
        <v>105</v>
      </c>
    </row>
    <row r="95" spans="1:22" ht="15">
      <c r="A95" s="12" t="s">
        <v>41</v>
      </c>
      <c r="B95" s="10" t="s">
        <v>27</v>
      </c>
      <c r="C95" s="10" t="s">
        <v>42</v>
      </c>
      <c r="D95" s="10">
        <v>1.6</v>
      </c>
      <c r="E95" s="10">
        <v>1.76</v>
      </c>
      <c r="F95" s="7" t="s">
        <v>115</v>
      </c>
      <c r="G95" s="11">
        <v>0.46</v>
      </c>
      <c r="H95" s="10">
        <v>0.28999999999999998</v>
      </c>
      <c r="I95" s="10" t="s">
        <v>118</v>
      </c>
      <c r="J95" s="11">
        <f>0.466*0.699</f>
        <v>0.32573400000000002</v>
      </c>
      <c r="K95" s="20" t="s">
        <v>113</v>
      </c>
      <c r="L95" s="24" t="s">
        <v>30</v>
      </c>
      <c r="M95" s="10" t="s">
        <v>31</v>
      </c>
      <c r="N95" s="10" t="s">
        <v>32</v>
      </c>
      <c r="O95" s="10" t="s">
        <v>33</v>
      </c>
      <c r="P95" s="4">
        <v>21.3</v>
      </c>
      <c r="Q95" s="4">
        <v>32.799999999999997</v>
      </c>
      <c r="R95" s="4" t="s">
        <v>34</v>
      </c>
      <c r="S95" s="4" t="s">
        <v>35</v>
      </c>
      <c r="T95" s="25" t="s">
        <v>106</v>
      </c>
      <c r="U95" s="10" t="s">
        <v>40</v>
      </c>
      <c r="V95" s="20" t="s">
        <v>113</v>
      </c>
    </row>
    <row r="96" spans="1:22" ht="15">
      <c r="A96" s="9" t="s">
        <v>43</v>
      </c>
      <c r="B96" s="9" t="s">
        <v>27</v>
      </c>
      <c r="C96" s="9" t="s">
        <v>44</v>
      </c>
      <c r="D96" s="9">
        <v>1.6</v>
      </c>
      <c r="E96" s="9">
        <v>1.76</v>
      </c>
      <c r="F96" s="16" t="s">
        <v>115</v>
      </c>
      <c r="G96" s="15">
        <v>0.46</v>
      </c>
      <c r="H96" s="9">
        <v>0.37</v>
      </c>
      <c r="I96" s="9" t="s">
        <v>118</v>
      </c>
      <c r="J96" s="15">
        <v>0.51213399999999998</v>
      </c>
      <c r="K96" s="21" t="s">
        <v>113</v>
      </c>
      <c r="L96" s="26" t="s">
        <v>30</v>
      </c>
      <c r="M96" s="9" t="s">
        <v>31</v>
      </c>
      <c r="N96" s="9" t="s">
        <v>32</v>
      </c>
      <c r="O96" s="18" t="s">
        <v>33</v>
      </c>
      <c r="P96" s="14">
        <v>21.3</v>
      </c>
      <c r="Q96" s="14">
        <v>32.799999999999997</v>
      </c>
      <c r="R96" s="14" t="s">
        <v>34</v>
      </c>
      <c r="S96" s="14" t="s">
        <v>35</v>
      </c>
      <c r="T96" s="27" t="s">
        <v>106</v>
      </c>
      <c r="U96" s="9" t="s">
        <v>40</v>
      </c>
      <c r="V96" s="21" t="s">
        <v>113</v>
      </c>
    </row>
    <row r="97" spans="1:22" ht="15">
      <c r="A97" s="12" t="s">
        <v>45</v>
      </c>
      <c r="B97" s="10" t="s">
        <v>46</v>
      </c>
      <c r="C97" s="10" t="s">
        <v>42</v>
      </c>
      <c r="D97" s="10"/>
      <c r="E97" s="10"/>
      <c r="F97" s="7"/>
      <c r="G97" s="11"/>
      <c r="H97" s="10"/>
      <c r="I97" s="10"/>
      <c r="J97" s="11"/>
      <c r="K97" s="20" t="s">
        <v>113</v>
      </c>
      <c r="L97" s="24" t="s">
        <v>30</v>
      </c>
      <c r="M97" s="10" t="s">
        <v>31</v>
      </c>
      <c r="N97" s="10" t="s">
        <v>32</v>
      </c>
      <c r="O97" s="10" t="s">
        <v>33</v>
      </c>
      <c r="P97" s="4">
        <v>26</v>
      </c>
      <c r="Q97" s="4">
        <v>37</v>
      </c>
      <c r="R97" s="4" t="s">
        <v>34</v>
      </c>
      <c r="S97" s="4" t="s">
        <v>47</v>
      </c>
      <c r="T97" s="25" t="s">
        <v>48</v>
      </c>
      <c r="U97" s="10" t="s">
        <v>40</v>
      </c>
      <c r="V97" s="20" t="s">
        <v>113</v>
      </c>
    </row>
    <row r="98" spans="1:22" ht="15">
      <c r="A98" s="9" t="s">
        <v>49</v>
      </c>
      <c r="B98" s="9" t="s">
        <v>46</v>
      </c>
      <c r="C98" s="9" t="s">
        <v>44</v>
      </c>
      <c r="D98" s="9">
        <v>1.5</v>
      </c>
      <c r="E98" s="9">
        <v>1.76</v>
      </c>
      <c r="F98" s="16" t="s">
        <v>115</v>
      </c>
      <c r="G98" s="15">
        <v>0.46</v>
      </c>
      <c r="H98" s="9">
        <v>0.47</v>
      </c>
      <c r="I98" s="9" t="s">
        <v>118</v>
      </c>
      <c r="J98" s="15">
        <v>0.63302399999999992</v>
      </c>
      <c r="K98" s="21" t="s">
        <v>113</v>
      </c>
      <c r="L98" s="26" t="s">
        <v>30</v>
      </c>
      <c r="M98" s="9" t="s">
        <v>31</v>
      </c>
      <c r="N98" s="9" t="s">
        <v>32</v>
      </c>
      <c r="O98" s="18" t="s">
        <v>33</v>
      </c>
      <c r="P98" s="14">
        <v>26</v>
      </c>
      <c r="Q98" s="14">
        <v>37</v>
      </c>
      <c r="R98" s="14" t="s">
        <v>34</v>
      </c>
      <c r="S98" s="14" t="s">
        <v>47</v>
      </c>
      <c r="T98" s="27" t="s">
        <v>48</v>
      </c>
      <c r="U98" s="9" t="s">
        <v>40</v>
      </c>
      <c r="V98" s="21" t="s">
        <v>113</v>
      </c>
    </row>
    <row r="99" spans="1:22" ht="15">
      <c r="A99" s="12" t="s">
        <v>50</v>
      </c>
      <c r="B99" s="10" t="s">
        <v>46</v>
      </c>
      <c r="C99" s="10" t="s">
        <v>51</v>
      </c>
      <c r="D99" s="10">
        <v>1.5</v>
      </c>
      <c r="E99" s="10">
        <v>1.76</v>
      </c>
      <c r="F99" s="7" t="s">
        <v>115</v>
      </c>
      <c r="G99" s="11">
        <v>0.46</v>
      </c>
      <c r="H99" s="10">
        <v>0.57999999999999996</v>
      </c>
      <c r="I99" s="10" t="s">
        <v>118</v>
      </c>
      <c r="J99" s="11">
        <v>0.75974399999999986</v>
      </c>
      <c r="K99" s="20" t="s">
        <v>113</v>
      </c>
      <c r="L99" s="24" t="s">
        <v>30</v>
      </c>
      <c r="M99" s="10" t="s">
        <v>31</v>
      </c>
      <c r="N99" s="10" t="s">
        <v>32</v>
      </c>
      <c r="O99" s="10" t="s">
        <v>33</v>
      </c>
      <c r="P99" s="4">
        <v>26</v>
      </c>
      <c r="Q99" s="4">
        <v>37</v>
      </c>
      <c r="R99" s="4" t="s">
        <v>34</v>
      </c>
      <c r="S99" s="4" t="s">
        <v>47</v>
      </c>
      <c r="T99" s="25" t="s">
        <v>48</v>
      </c>
      <c r="U99" s="10" t="s">
        <v>40</v>
      </c>
      <c r="V99" s="20" t="s">
        <v>113</v>
      </c>
    </row>
    <row r="100" spans="1:22" ht="15">
      <c r="A100" s="9" t="s">
        <v>56</v>
      </c>
      <c r="B100" s="9" t="s">
        <v>38</v>
      </c>
      <c r="C100" s="9" t="s">
        <v>42</v>
      </c>
      <c r="D100" s="9">
        <v>1.5</v>
      </c>
      <c r="E100" s="9">
        <v>1.76</v>
      </c>
      <c r="F100" s="16" t="s">
        <v>115</v>
      </c>
      <c r="G100" s="15">
        <v>0.46</v>
      </c>
      <c r="H100" s="9">
        <v>0.47</v>
      </c>
      <c r="I100" s="9" t="s">
        <v>118</v>
      </c>
      <c r="J100" s="15">
        <v>0.62570399999999993</v>
      </c>
      <c r="K100" s="21" t="s">
        <v>113</v>
      </c>
      <c r="L100" s="26" t="s">
        <v>30</v>
      </c>
      <c r="M100" s="9" t="s">
        <v>31</v>
      </c>
      <c r="N100" s="9" t="s">
        <v>32</v>
      </c>
      <c r="O100" s="18" t="s">
        <v>33</v>
      </c>
      <c r="P100" s="14">
        <v>30.96</v>
      </c>
      <c r="Q100" s="14">
        <v>41.3</v>
      </c>
      <c r="R100" s="14" t="s">
        <v>34</v>
      </c>
      <c r="S100" s="14" t="s">
        <v>54</v>
      </c>
      <c r="T100" s="27" t="s">
        <v>107</v>
      </c>
      <c r="U100" s="9" t="s">
        <v>40</v>
      </c>
      <c r="V100" s="21" t="s">
        <v>113</v>
      </c>
    </row>
    <row r="101" spans="1:22" ht="15">
      <c r="A101" s="12" t="s">
        <v>58</v>
      </c>
      <c r="B101" s="12" t="s">
        <v>38</v>
      </c>
      <c r="C101" s="10" t="s">
        <v>44</v>
      </c>
      <c r="D101" s="10">
        <v>1.5</v>
      </c>
      <c r="E101" s="10">
        <v>1.76</v>
      </c>
      <c r="F101" s="7" t="s">
        <v>115</v>
      </c>
      <c r="G101" s="11">
        <v>0.46</v>
      </c>
      <c r="H101" s="10">
        <v>0.59</v>
      </c>
      <c r="I101" s="12" t="s">
        <v>118</v>
      </c>
      <c r="J101" s="11">
        <v>0.76490399999999992</v>
      </c>
      <c r="K101" s="20" t="s">
        <v>113</v>
      </c>
      <c r="L101" s="24" t="s">
        <v>30</v>
      </c>
      <c r="M101" s="10" t="s">
        <v>31</v>
      </c>
      <c r="N101" s="10" t="s">
        <v>32</v>
      </c>
      <c r="O101" s="10" t="s">
        <v>33</v>
      </c>
      <c r="P101" s="5">
        <v>30.96</v>
      </c>
      <c r="Q101" s="5">
        <v>41.3</v>
      </c>
      <c r="R101" s="4" t="s">
        <v>34</v>
      </c>
      <c r="S101" s="4" t="s">
        <v>54</v>
      </c>
      <c r="T101" s="25" t="s">
        <v>107</v>
      </c>
      <c r="U101" s="10" t="s">
        <v>40</v>
      </c>
      <c r="V101" s="20" t="s">
        <v>113</v>
      </c>
    </row>
    <row r="102" spans="1:22" ht="15">
      <c r="A102" s="9" t="s">
        <v>59</v>
      </c>
      <c r="B102" s="9" t="s">
        <v>38</v>
      </c>
      <c r="C102" s="9" t="s">
        <v>51</v>
      </c>
      <c r="D102" s="9">
        <v>1.4</v>
      </c>
      <c r="E102" s="9">
        <v>1.76</v>
      </c>
      <c r="F102" s="16" t="s">
        <v>115</v>
      </c>
      <c r="G102" s="15">
        <v>0.46</v>
      </c>
      <c r="H102" s="9">
        <v>0.72</v>
      </c>
      <c r="I102" s="9" t="s">
        <v>118</v>
      </c>
      <c r="J102" s="15">
        <v>0.91802399999999995</v>
      </c>
      <c r="K102" s="21" t="s">
        <v>113</v>
      </c>
      <c r="L102" s="26" t="s">
        <v>30</v>
      </c>
      <c r="M102" s="9" t="s">
        <v>31</v>
      </c>
      <c r="N102" s="9" t="s">
        <v>32</v>
      </c>
      <c r="O102" s="18" t="s">
        <v>33</v>
      </c>
      <c r="P102" s="14">
        <v>30.96</v>
      </c>
      <c r="Q102" s="14">
        <v>41.3</v>
      </c>
      <c r="R102" s="14" t="s">
        <v>34</v>
      </c>
      <c r="S102" s="14" t="s">
        <v>54</v>
      </c>
      <c r="T102" s="27" t="s">
        <v>107</v>
      </c>
      <c r="U102" s="9" t="s">
        <v>40</v>
      </c>
      <c r="V102" s="21" t="s">
        <v>113</v>
      </c>
    </row>
    <row r="103" spans="1:22" ht="15">
      <c r="A103" s="12" t="s">
        <v>60</v>
      </c>
      <c r="B103" s="12" t="s">
        <v>38</v>
      </c>
      <c r="C103" s="12" t="s">
        <v>61</v>
      </c>
      <c r="D103" s="10">
        <v>1.4</v>
      </c>
      <c r="E103" s="10">
        <v>1.76</v>
      </c>
      <c r="F103" s="7" t="s">
        <v>115</v>
      </c>
      <c r="G103" s="11">
        <v>0.46</v>
      </c>
      <c r="H103" s="10">
        <v>0.85</v>
      </c>
      <c r="I103" s="12" t="s">
        <v>118</v>
      </c>
      <c r="J103" s="11">
        <v>1.5209999999999999</v>
      </c>
      <c r="K103" s="20" t="s">
        <v>113</v>
      </c>
      <c r="L103" s="24" t="s">
        <v>30</v>
      </c>
      <c r="M103" s="10" t="s">
        <v>31</v>
      </c>
      <c r="N103" s="10" t="s">
        <v>32</v>
      </c>
      <c r="O103" s="10" t="s">
        <v>33</v>
      </c>
      <c r="P103" s="5">
        <v>30.96</v>
      </c>
      <c r="Q103" s="5">
        <v>41.3</v>
      </c>
      <c r="R103" s="4" t="s">
        <v>34</v>
      </c>
      <c r="S103" s="4" t="s">
        <v>54</v>
      </c>
      <c r="T103" s="25" t="s">
        <v>107</v>
      </c>
      <c r="U103" s="10" t="s">
        <v>40</v>
      </c>
      <c r="V103" s="20" t="s">
        <v>113</v>
      </c>
    </row>
    <row r="104" spans="1:22" ht="15">
      <c r="A104" s="9" t="s">
        <v>68</v>
      </c>
      <c r="B104" s="9" t="s">
        <v>65</v>
      </c>
      <c r="C104" s="9" t="s">
        <v>42</v>
      </c>
      <c r="D104" s="9">
        <v>1.5</v>
      </c>
      <c r="E104" s="9">
        <v>1.76</v>
      </c>
      <c r="F104" s="16" t="s">
        <v>115</v>
      </c>
      <c r="G104" s="15">
        <v>0.46</v>
      </c>
      <c r="H104" s="15">
        <v>0.6</v>
      </c>
      <c r="I104" s="9" t="s">
        <v>118</v>
      </c>
      <c r="J104" s="15">
        <f>0.858*0.899</f>
        <v>0.77134199999999997</v>
      </c>
      <c r="K104" s="21" t="s">
        <v>113</v>
      </c>
      <c r="L104" s="26" t="s">
        <v>30</v>
      </c>
      <c r="M104" s="9" t="s">
        <v>31</v>
      </c>
      <c r="N104" s="9" t="s">
        <v>32</v>
      </c>
      <c r="O104" s="18" t="s">
        <v>33</v>
      </c>
      <c r="P104" s="14">
        <v>38.159999999999997</v>
      </c>
      <c r="Q104" s="14">
        <v>47.9</v>
      </c>
      <c r="R104" s="14" t="s">
        <v>34</v>
      </c>
      <c r="S104" s="14" t="s">
        <v>66</v>
      </c>
      <c r="T104" s="27" t="s">
        <v>108</v>
      </c>
      <c r="U104" s="9" t="s">
        <v>40</v>
      </c>
      <c r="V104" s="21" t="s">
        <v>113</v>
      </c>
    </row>
    <row r="105" spans="1:22" ht="15">
      <c r="A105" s="12" t="s">
        <v>69</v>
      </c>
      <c r="B105" s="12" t="s">
        <v>65</v>
      </c>
      <c r="C105" s="10" t="s">
        <v>44</v>
      </c>
      <c r="D105" s="10">
        <v>1.4</v>
      </c>
      <c r="E105" s="10">
        <v>1.76</v>
      </c>
      <c r="F105" s="7" t="s">
        <v>115</v>
      </c>
      <c r="G105" s="11">
        <v>0.46</v>
      </c>
      <c r="H105" s="10">
        <v>0.75</v>
      </c>
      <c r="I105" s="12" t="s">
        <v>118</v>
      </c>
      <c r="J105" s="11">
        <v>0.94294199999999995</v>
      </c>
      <c r="K105" s="20" t="s">
        <v>113</v>
      </c>
      <c r="L105" s="24" t="s">
        <v>30</v>
      </c>
      <c r="M105" s="10" t="s">
        <v>31</v>
      </c>
      <c r="N105" s="10" t="s">
        <v>32</v>
      </c>
      <c r="O105" s="10" t="s">
        <v>33</v>
      </c>
      <c r="P105" s="5">
        <v>38.159999999999997</v>
      </c>
      <c r="Q105" s="5">
        <v>47.9</v>
      </c>
      <c r="R105" s="4" t="s">
        <v>34</v>
      </c>
      <c r="S105" s="4" t="s">
        <v>66</v>
      </c>
      <c r="T105" s="25" t="s">
        <v>108</v>
      </c>
      <c r="U105" s="10" t="s">
        <v>40</v>
      </c>
      <c r="V105" s="20" t="s">
        <v>113</v>
      </c>
    </row>
    <row r="106" spans="1:22" ht="15">
      <c r="A106" s="9" t="s">
        <v>70</v>
      </c>
      <c r="B106" s="9" t="s">
        <v>65</v>
      </c>
      <c r="C106" s="9" t="s">
        <v>51</v>
      </c>
      <c r="D106" s="9">
        <v>1.4</v>
      </c>
      <c r="E106" s="9">
        <v>1.76</v>
      </c>
      <c r="F106" s="16" t="s">
        <v>115</v>
      </c>
      <c r="G106" s="15">
        <v>0.46</v>
      </c>
      <c r="H106" s="9">
        <v>0.92</v>
      </c>
      <c r="I106" s="9" t="s">
        <v>118</v>
      </c>
      <c r="J106" s="15">
        <v>1.131702</v>
      </c>
      <c r="K106" s="21" t="s">
        <v>113</v>
      </c>
      <c r="L106" s="26" t="s">
        <v>30</v>
      </c>
      <c r="M106" s="9" t="s">
        <v>31</v>
      </c>
      <c r="N106" s="9" t="s">
        <v>32</v>
      </c>
      <c r="O106" s="18" t="s">
        <v>33</v>
      </c>
      <c r="P106" s="14">
        <v>38.159999999999997</v>
      </c>
      <c r="Q106" s="14">
        <v>47.9</v>
      </c>
      <c r="R106" s="14" t="s">
        <v>34</v>
      </c>
      <c r="S106" s="14" t="s">
        <v>66</v>
      </c>
      <c r="T106" s="27" t="s">
        <v>108</v>
      </c>
      <c r="U106" s="9" t="s">
        <v>40</v>
      </c>
      <c r="V106" s="21" t="s">
        <v>113</v>
      </c>
    </row>
    <row r="107" spans="1:22" ht="15">
      <c r="A107" s="12" t="s">
        <v>71</v>
      </c>
      <c r="B107" s="12" t="s">
        <v>65</v>
      </c>
      <c r="C107" s="12" t="s">
        <v>61</v>
      </c>
      <c r="D107" s="10">
        <v>1.4</v>
      </c>
      <c r="E107" s="10">
        <v>1.76</v>
      </c>
      <c r="F107" s="7" t="s">
        <v>115</v>
      </c>
      <c r="G107" s="11">
        <v>0.46</v>
      </c>
      <c r="H107" s="10">
        <v>1.07</v>
      </c>
      <c r="I107" s="12" t="s">
        <v>118</v>
      </c>
      <c r="J107" s="11">
        <v>1.3050179999999998</v>
      </c>
      <c r="K107" s="20" t="s">
        <v>113</v>
      </c>
      <c r="L107" s="24" t="s">
        <v>30</v>
      </c>
      <c r="M107" s="10" t="s">
        <v>31</v>
      </c>
      <c r="N107" s="10" t="s">
        <v>32</v>
      </c>
      <c r="O107" s="10" t="s">
        <v>33</v>
      </c>
      <c r="P107" s="5">
        <v>38.159999999999997</v>
      </c>
      <c r="Q107" s="5">
        <v>47.9</v>
      </c>
      <c r="R107" s="4" t="s">
        <v>34</v>
      </c>
      <c r="S107" s="4" t="s">
        <v>66</v>
      </c>
      <c r="T107" s="25" t="s">
        <v>108</v>
      </c>
      <c r="U107" s="10" t="s">
        <v>40</v>
      </c>
      <c r="V107" s="20" t="s">
        <v>113</v>
      </c>
    </row>
    <row r="108" spans="1:22" ht="15">
      <c r="A108" s="9" t="s">
        <v>76</v>
      </c>
      <c r="B108" s="9" t="s">
        <v>73</v>
      </c>
      <c r="C108" s="9" t="s">
        <v>44</v>
      </c>
      <c r="D108" s="9">
        <v>1.4</v>
      </c>
      <c r="E108" s="9">
        <v>1.76</v>
      </c>
      <c r="F108" s="16" t="s">
        <v>115</v>
      </c>
      <c r="G108" s="15">
        <v>0.46</v>
      </c>
      <c r="H108" s="9">
        <v>0.95</v>
      </c>
      <c r="I108" s="9" t="s">
        <v>118</v>
      </c>
      <c r="J108" s="15">
        <v>1.160544</v>
      </c>
      <c r="K108" s="21" t="s">
        <v>113</v>
      </c>
      <c r="L108" s="26" t="s">
        <v>30</v>
      </c>
      <c r="M108" s="9" t="s">
        <v>31</v>
      </c>
      <c r="N108" s="9" t="s">
        <v>32</v>
      </c>
      <c r="O108" s="18" t="s">
        <v>33</v>
      </c>
      <c r="P108" s="14">
        <v>46.5</v>
      </c>
      <c r="Q108" s="14">
        <v>55</v>
      </c>
      <c r="R108" s="14" t="s">
        <v>34</v>
      </c>
      <c r="S108" s="14" t="s">
        <v>74</v>
      </c>
      <c r="T108" s="27" t="s">
        <v>109</v>
      </c>
      <c r="U108" s="9" t="s">
        <v>40</v>
      </c>
      <c r="V108" s="21" t="s">
        <v>113</v>
      </c>
    </row>
    <row r="109" spans="1:22" ht="15">
      <c r="A109" s="12" t="s">
        <v>77</v>
      </c>
      <c r="B109" s="12" t="s">
        <v>73</v>
      </c>
      <c r="C109" s="12" t="s">
        <v>51</v>
      </c>
      <c r="D109" s="10">
        <v>1.4</v>
      </c>
      <c r="E109" s="10">
        <v>1.76</v>
      </c>
      <c r="F109" s="7" t="s">
        <v>115</v>
      </c>
      <c r="G109" s="11">
        <v>0.46</v>
      </c>
      <c r="H109" s="10">
        <v>1.1599999999999999</v>
      </c>
      <c r="I109" s="12" t="s">
        <v>118</v>
      </c>
      <c r="J109" s="11">
        <v>1.3928640000000001</v>
      </c>
      <c r="K109" s="20" t="s">
        <v>113</v>
      </c>
      <c r="L109" s="24" t="s">
        <v>30</v>
      </c>
      <c r="M109" s="10" t="s">
        <v>31</v>
      </c>
      <c r="N109" s="10" t="s">
        <v>32</v>
      </c>
      <c r="O109" s="10" t="s">
        <v>33</v>
      </c>
      <c r="P109" s="5">
        <v>46.5</v>
      </c>
      <c r="Q109" s="5">
        <v>55</v>
      </c>
      <c r="R109" s="4" t="s">
        <v>34</v>
      </c>
      <c r="S109" s="4" t="s">
        <v>74</v>
      </c>
      <c r="T109" s="25" t="s">
        <v>109</v>
      </c>
      <c r="U109" s="10" t="s">
        <v>40</v>
      </c>
      <c r="V109" s="20" t="s">
        <v>113</v>
      </c>
    </row>
    <row r="110" spans="1:22" ht="15">
      <c r="A110" s="9" t="s">
        <v>78</v>
      </c>
      <c r="B110" s="9" t="s">
        <v>73</v>
      </c>
      <c r="C110" s="9" t="s">
        <v>61</v>
      </c>
      <c r="D110" s="9">
        <v>1.3</v>
      </c>
      <c r="E110" s="9">
        <v>1.76</v>
      </c>
      <c r="F110" s="16" t="s">
        <v>115</v>
      </c>
      <c r="G110" s="15">
        <v>0.46</v>
      </c>
      <c r="H110" s="9">
        <v>1.35</v>
      </c>
      <c r="I110" s="9" t="s">
        <v>118</v>
      </c>
      <c r="J110" s="15">
        <f>1.056*1.521</f>
        <v>1.606176</v>
      </c>
      <c r="K110" s="21" t="s">
        <v>113</v>
      </c>
      <c r="L110" s="26" t="s">
        <v>30</v>
      </c>
      <c r="M110" s="9" t="s">
        <v>31</v>
      </c>
      <c r="N110" s="9" t="s">
        <v>32</v>
      </c>
      <c r="O110" s="18" t="s">
        <v>33</v>
      </c>
      <c r="P110" s="14">
        <v>46.5</v>
      </c>
      <c r="Q110" s="14">
        <v>55</v>
      </c>
      <c r="R110" s="14" t="s">
        <v>34</v>
      </c>
      <c r="S110" s="14" t="s">
        <v>74</v>
      </c>
      <c r="T110" s="27" t="s">
        <v>109</v>
      </c>
      <c r="U110" s="9" t="s">
        <v>40</v>
      </c>
      <c r="V110" s="21" t="s">
        <v>113</v>
      </c>
    </row>
    <row r="111" spans="1:22" ht="15">
      <c r="A111" s="12" t="s">
        <v>79</v>
      </c>
      <c r="B111" s="10" t="s">
        <v>80</v>
      </c>
      <c r="C111" s="12" t="s">
        <v>42</v>
      </c>
      <c r="D111" s="10"/>
      <c r="E111" s="10"/>
      <c r="F111" s="7"/>
      <c r="G111" s="11"/>
      <c r="H111" s="10"/>
      <c r="I111" s="10"/>
      <c r="J111" s="10"/>
      <c r="K111" s="20" t="s">
        <v>113</v>
      </c>
      <c r="L111" s="24" t="s">
        <v>30</v>
      </c>
      <c r="M111" s="10" t="s">
        <v>31</v>
      </c>
      <c r="N111" s="10" t="s">
        <v>32</v>
      </c>
      <c r="O111" s="10" t="s">
        <v>33</v>
      </c>
      <c r="P111" s="4">
        <v>55.12</v>
      </c>
      <c r="Q111" s="4">
        <v>62.8</v>
      </c>
      <c r="R111" s="4" t="s">
        <v>34</v>
      </c>
      <c r="S111" s="4" t="s">
        <v>81</v>
      </c>
      <c r="T111" s="25" t="s">
        <v>111</v>
      </c>
      <c r="U111" s="10" t="s">
        <v>40</v>
      </c>
      <c r="V111" s="20" t="s">
        <v>113</v>
      </c>
    </row>
    <row r="112" spans="1:22" ht="15.75" thickBot="1">
      <c r="A112" s="9" t="s">
        <v>83</v>
      </c>
      <c r="B112" s="9" t="s">
        <v>80</v>
      </c>
      <c r="C112" s="9" t="s">
        <v>51</v>
      </c>
      <c r="D112" s="9"/>
      <c r="E112" s="9"/>
      <c r="F112" s="16"/>
      <c r="G112" s="15"/>
      <c r="H112" s="15"/>
      <c r="I112" s="9"/>
      <c r="J112" s="9"/>
      <c r="K112" s="21" t="s">
        <v>113</v>
      </c>
      <c r="L112" s="33" t="s">
        <v>30</v>
      </c>
      <c r="M112" s="34" t="s">
        <v>31</v>
      </c>
      <c r="N112" s="34" t="s">
        <v>32</v>
      </c>
      <c r="O112" s="35" t="s">
        <v>33</v>
      </c>
      <c r="P112" s="36">
        <v>55.12</v>
      </c>
      <c r="Q112" s="36">
        <v>62.8</v>
      </c>
      <c r="R112" s="36" t="s">
        <v>34</v>
      </c>
      <c r="S112" s="36" t="s">
        <v>81</v>
      </c>
      <c r="T112" s="37" t="s">
        <v>111</v>
      </c>
      <c r="U112" s="9" t="s">
        <v>40</v>
      </c>
      <c r="V112" s="21" t="s">
        <v>113</v>
      </c>
    </row>
    <row r="113" spans="1:20" s="2" customFormat="1" ht="20.100000000000001" customHeight="1">
      <c r="A113" s="160" t="s">
        <v>101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1"/>
      <c r="M113" s="161"/>
      <c r="N113" s="161"/>
      <c r="O113" s="161"/>
      <c r="P113" s="161"/>
      <c r="Q113" s="161"/>
      <c r="R113" s="161"/>
      <c r="S113" s="161"/>
      <c r="T113" s="161"/>
    </row>
    <row r="114" spans="1:20" s="2" customFormat="1" ht="20.100000000000001" customHeight="1">
      <c r="A114" s="160" t="s">
        <v>102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</row>
  </sheetData>
  <mergeCells count="21">
    <mergeCell ref="A113:T113"/>
    <mergeCell ref="A114:T114"/>
    <mergeCell ref="A68:K68"/>
    <mergeCell ref="L68:T68"/>
    <mergeCell ref="A88:T88"/>
    <mergeCell ref="A89:T89"/>
    <mergeCell ref="A92:T92"/>
    <mergeCell ref="A93:K93"/>
    <mergeCell ref="L93:T93"/>
    <mergeCell ref="A67:T67"/>
    <mergeCell ref="A1:T1"/>
    <mergeCell ref="A3:T3"/>
    <mergeCell ref="A4:K4"/>
    <mergeCell ref="L4:T4"/>
    <mergeCell ref="A31:T31"/>
    <mergeCell ref="A32:T32"/>
    <mergeCell ref="A35:T35"/>
    <mergeCell ref="A36:K36"/>
    <mergeCell ref="L36:T36"/>
    <mergeCell ref="A63:T63"/>
    <mergeCell ref="A64:T64"/>
  </mergeCells>
  <pageMargins left="0.70866141732283472" right="0.70866141732283472" top="0.74803149606299213" bottom="0.74803149606299213" header="0.31496062992125984" footer="0.31496062992125984"/>
  <pageSetup paperSize="8" scale="38" orientation="landscape" r:id="rId1"/>
  <headerFooter>
    <oddFooter>&amp;L&amp;1#&amp;"Calibri"&amp;8&amp;K000000General - All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91"/>
  <sheetViews>
    <sheetView topLeftCell="A4" zoomScale="80" zoomScaleNormal="80" workbookViewId="0">
      <selection activeCell="A72" sqref="A72:K89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7.140625" style="1" bestFit="1" customWidth="1"/>
    <col min="10" max="10" width="36.28515625" style="1" bestFit="1" customWidth="1"/>
    <col min="11" max="11" width="38" style="3" bestFit="1" customWidth="1"/>
    <col min="12" max="12" width="16.5703125" style="3" customWidth="1"/>
    <col min="13" max="13" width="31.42578125" style="3" customWidth="1"/>
    <col min="14" max="14" width="27.85546875" style="1" customWidth="1"/>
    <col min="15" max="15" width="53.5703125" style="1" customWidth="1"/>
    <col min="16" max="17" width="21.42578125" style="1" customWidth="1"/>
    <col min="18" max="18" width="17.85546875" style="1" customWidth="1"/>
    <col min="19" max="19" width="15.140625" style="1" customWidth="1"/>
    <col min="20" max="20" width="27" style="1" customWidth="1"/>
    <col min="21" max="21" width="16.5703125" style="1" bestFit="1" customWidth="1"/>
    <col min="22" max="22" width="14.28515625" style="1" bestFit="1" customWidth="1"/>
    <col min="23" max="16384" width="9.140625" style="1"/>
  </cols>
  <sheetData>
    <row r="1" spans="1:20" ht="19.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89"/>
      <c r="R1" s="289"/>
      <c r="S1" s="289"/>
      <c r="T1" s="289"/>
    </row>
    <row r="3" spans="1:20" s="2" customFormat="1" ht="30" customHeight="1" thickBot="1">
      <c r="A3" s="154" t="s">
        <v>119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</row>
    <row r="4" spans="1:20" s="2" customFormat="1" ht="30" customHeight="1">
      <c r="A4" s="145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8"/>
      <c r="M4" s="158"/>
      <c r="N4" s="158"/>
      <c r="O4" s="158"/>
      <c r="P4" s="158"/>
      <c r="Q4" s="158"/>
      <c r="R4" s="158"/>
      <c r="S4" s="158"/>
      <c r="T4" s="159"/>
    </row>
    <row r="5" spans="1:20" s="2" customFormat="1" ht="27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/>
      <c r="K5" s="19" t="s">
        <v>25</v>
      </c>
      <c r="L5" s="22"/>
      <c r="M5" s="17"/>
      <c r="N5" s="17"/>
      <c r="O5" s="6"/>
      <c r="P5" s="17"/>
      <c r="Q5" s="17"/>
      <c r="R5" s="17"/>
      <c r="S5" s="17"/>
      <c r="T5" s="23"/>
    </row>
    <row r="6" spans="1:20">
      <c r="A6" s="12" t="s">
        <v>26</v>
      </c>
      <c r="B6" s="10" t="s">
        <v>27</v>
      </c>
      <c r="C6" s="10" t="s">
        <v>28</v>
      </c>
      <c r="D6" s="10">
        <v>1.3</v>
      </c>
      <c r="E6" s="10">
        <v>1.52</v>
      </c>
      <c r="F6" s="10">
        <v>0.5</v>
      </c>
      <c r="G6" s="10">
        <v>0.52</v>
      </c>
      <c r="H6" s="10"/>
      <c r="I6" s="45">
        <v>5.6000000000000001E-2</v>
      </c>
      <c r="J6" s="10"/>
      <c r="K6" s="20"/>
      <c r="L6" s="24"/>
      <c r="M6" s="10"/>
      <c r="N6" s="10"/>
      <c r="O6" s="10"/>
      <c r="P6" s="4"/>
      <c r="Q6" s="4"/>
      <c r="R6" s="4"/>
      <c r="S6" s="4"/>
      <c r="T6" s="25"/>
    </row>
    <row r="7" spans="1:20">
      <c r="A7" s="9" t="s">
        <v>37</v>
      </c>
      <c r="B7" s="9" t="s">
        <v>27</v>
      </c>
      <c r="C7" s="9" t="s">
        <v>38</v>
      </c>
      <c r="D7" s="18">
        <v>1.3</v>
      </c>
      <c r="E7" s="18">
        <v>1.52</v>
      </c>
      <c r="F7" s="18">
        <v>0.5</v>
      </c>
      <c r="G7" s="15">
        <v>0.52</v>
      </c>
      <c r="H7" s="9">
        <v>0.22</v>
      </c>
      <c r="I7" s="44">
        <v>5.6000000000000001E-2</v>
      </c>
      <c r="J7" s="15">
        <v>0.32573400000000002</v>
      </c>
      <c r="K7" s="21" t="s">
        <v>120</v>
      </c>
      <c r="L7" s="26"/>
      <c r="M7" s="9"/>
      <c r="N7" s="9"/>
      <c r="O7" s="9"/>
      <c r="P7" s="14"/>
      <c r="Q7" s="14"/>
      <c r="R7" s="14"/>
      <c r="S7" s="14"/>
      <c r="T7" s="27"/>
    </row>
    <row r="8" spans="1:20">
      <c r="A8" s="12" t="s">
        <v>41</v>
      </c>
      <c r="B8" s="10" t="s">
        <v>27</v>
      </c>
      <c r="C8" s="10" t="s">
        <v>42</v>
      </c>
      <c r="D8" s="10">
        <v>1.2</v>
      </c>
      <c r="E8" s="10">
        <v>1.52</v>
      </c>
      <c r="F8" s="10">
        <v>0.5</v>
      </c>
      <c r="G8" s="11">
        <v>0.52</v>
      </c>
      <c r="H8" s="10">
        <v>0.28999999999999998</v>
      </c>
      <c r="I8" s="45">
        <v>5.6000000000000001E-2</v>
      </c>
      <c r="J8" s="11">
        <v>0.41893400000000003</v>
      </c>
      <c r="K8" s="20" t="s">
        <v>120</v>
      </c>
      <c r="L8" s="24"/>
      <c r="M8" s="10"/>
      <c r="N8" s="10"/>
      <c r="O8" s="10"/>
      <c r="P8" s="4"/>
      <c r="Q8" s="4"/>
      <c r="R8" s="4"/>
      <c r="S8" s="4"/>
      <c r="T8" s="25"/>
    </row>
    <row r="9" spans="1:20">
      <c r="A9" s="9" t="s">
        <v>43</v>
      </c>
      <c r="B9" s="9" t="s">
        <v>27</v>
      </c>
      <c r="C9" s="9" t="s">
        <v>44</v>
      </c>
      <c r="D9" s="18">
        <v>1.2</v>
      </c>
      <c r="E9" s="18">
        <v>1.52</v>
      </c>
      <c r="F9" s="18">
        <v>0.5</v>
      </c>
      <c r="G9" s="15">
        <v>0.52</v>
      </c>
      <c r="H9" s="9">
        <v>0.36</v>
      </c>
      <c r="I9" s="44">
        <v>5.6000000000000001E-2</v>
      </c>
      <c r="J9" s="15">
        <v>0.51213399999999998</v>
      </c>
      <c r="K9" s="21" t="s">
        <v>120</v>
      </c>
      <c r="L9" s="26"/>
      <c r="M9" s="9"/>
      <c r="N9" s="9"/>
      <c r="O9" s="9"/>
      <c r="P9" s="14"/>
      <c r="Q9" s="14"/>
      <c r="R9" s="14"/>
      <c r="S9" s="14"/>
      <c r="T9" s="27"/>
    </row>
    <row r="10" spans="1:20">
      <c r="A10" s="12" t="s">
        <v>45</v>
      </c>
      <c r="B10" s="10" t="s">
        <v>46</v>
      </c>
      <c r="C10" s="10" t="s">
        <v>42</v>
      </c>
      <c r="D10" s="10">
        <v>1.1000000000000001</v>
      </c>
      <c r="E10" s="10">
        <v>1.52</v>
      </c>
      <c r="F10" s="10">
        <v>0.5</v>
      </c>
      <c r="G10" s="11">
        <v>0.52</v>
      </c>
      <c r="H10" s="10">
        <v>0.38</v>
      </c>
      <c r="I10" s="45">
        <v>5.6000000000000001E-2</v>
      </c>
      <c r="J10" s="11">
        <v>0.51782399999999995</v>
      </c>
      <c r="K10" s="20" t="s">
        <v>120</v>
      </c>
      <c r="L10" s="24"/>
      <c r="M10" s="10"/>
      <c r="N10" s="10"/>
      <c r="O10" s="10"/>
      <c r="P10" s="4"/>
      <c r="Q10" s="4"/>
      <c r="R10" s="4"/>
      <c r="S10" s="4"/>
      <c r="T10" s="25"/>
    </row>
    <row r="11" spans="1:20">
      <c r="A11" s="9" t="s">
        <v>49</v>
      </c>
      <c r="B11" s="9" t="s">
        <v>46</v>
      </c>
      <c r="C11" s="9" t="s">
        <v>44</v>
      </c>
      <c r="D11" s="47">
        <v>1.1000000000000001</v>
      </c>
      <c r="E11" s="18">
        <v>1.52</v>
      </c>
      <c r="F11" s="18">
        <v>0.5</v>
      </c>
      <c r="G11" s="15">
        <v>0.52</v>
      </c>
      <c r="H11" s="9">
        <v>0.47</v>
      </c>
      <c r="I11" s="44">
        <v>5.6000000000000001E-2</v>
      </c>
      <c r="J11" s="15">
        <v>0.63302399999999992</v>
      </c>
      <c r="K11" s="21" t="s">
        <v>120</v>
      </c>
      <c r="L11" s="26"/>
      <c r="M11" s="9"/>
      <c r="N11" s="9"/>
      <c r="O11" s="9"/>
      <c r="P11" s="14"/>
      <c r="Q11" s="14"/>
      <c r="R11" s="14"/>
      <c r="S11" s="14"/>
      <c r="T11" s="27"/>
    </row>
    <row r="12" spans="1:20">
      <c r="A12" s="12" t="s">
        <v>50</v>
      </c>
      <c r="B12" s="10" t="s">
        <v>46</v>
      </c>
      <c r="C12" s="10" t="s">
        <v>51</v>
      </c>
      <c r="D12" s="10">
        <v>1.1000000000000001</v>
      </c>
      <c r="E12" s="10">
        <v>1.52</v>
      </c>
      <c r="F12" s="10">
        <v>0.5</v>
      </c>
      <c r="G12" s="11">
        <v>0.52</v>
      </c>
      <c r="H12" s="10">
        <v>0.57999999999999996</v>
      </c>
      <c r="I12" s="45">
        <v>5.6000000000000001E-2</v>
      </c>
      <c r="J12" s="11">
        <v>0.75974399999999986</v>
      </c>
      <c r="K12" s="20" t="s">
        <v>120</v>
      </c>
      <c r="L12" s="24"/>
      <c r="M12" s="10"/>
      <c r="N12" s="10"/>
      <c r="O12" s="10"/>
      <c r="P12" s="4"/>
      <c r="Q12" s="4"/>
      <c r="R12" s="4"/>
      <c r="S12" s="4"/>
      <c r="T12" s="25"/>
    </row>
    <row r="13" spans="1:20">
      <c r="A13" s="9" t="s">
        <v>52</v>
      </c>
      <c r="B13" s="9" t="s">
        <v>38</v>
      </c>
      <c r="C13" s="9" t="s">
        <v>53</v>
      </c>
      <c r="D13" s="18">
        <v>1.4</v>
      </c>
      <c r="E13" s="18">
        <v>1.52</v>
      </c>
      <c r="F13" s="18">
        <v>0.5</v>
      </c>
      <c r="G13" s="15">
        <v>0.52</v>
      </c>
      <c r="H13" s="9"/>
      <c r="I13" s="44">
        <v>5.6000000000000001E-2</v>
      </c>
      <c r="J13" s="15"/>
      <c r="K13" s="21" t="s">
        <v>120</v>
      </c>
      <c r="L13" s="26"/>
      <c r="M13" s="9"/>
      <c r="N13" s="9"/>
      <c r="O13" s="9"/>
      <c r="P13" s="14"/>
      <c r="Q13" s="14"/>
      <c r="R13" s="14"/>
      <c r="S13" s="14"/>
      <c r="T13" s="28"/>
    </row>
    <row r="14" spans="1:20">
      <c r="A14" s="12" t="s">
        <v>56</v>
      </c>
      <c r="B14" s="12" t="s">
        <v>38</v>
      </c>
      <c r="C14" s="10" t="s">
        <v>42</v>
      </c>
      <c r="D14" s="10">
        <v>1.1000000000000001</v>
      </c>
      <c r="E14" s="10">
        <v>1.52</v>
      </c>
      <c r="F14" s="10">
        <v>0.5</v>
      </c>
      <c r="G14" s="11">
        <v>0.52</v>
      </c>
      <c r="H14" s="10">
        <v>0.47</v>
      </c>
      <c r="I14" s="45">
        <v>5.6000000000000001E-2</v>
      </c>
      <c r="J14" s="11">
        <v>0.62570399999999993</v>
      </c>
      <c r="K14" s="20" t="s">
        <v>120</v>
      </c>
      <c r="L14" s="24"/>
      <c r="M14" s="10"/>
      <c r="N14" s="10"/>
      <c r="O14" s="10"/>
      <c r="P14" s="5"/>
      <c r="Q14" s="5"/>
      <c r="R14" s="4"/>
      <c r="S14" s="4"/>
      <c r="T14" s="25"/>
    </row>
    <row r="15" spans="1:20">
      <c r="A15" s="9" t="s">
        <v>58</v>
      </c>
      <c r="B15" s="9" t="s">
        <v>38</v>
      </c>
      <c r="C15" s="9" t="s">
        <v>44</v>
      </c>
      <c r="D15" s="18">
        <v>1.1000000000000001</v>
      </c>
      <c r="E15" s="18">
        <v>1.52</v>
      </c>
      <c r="F15" s="18">
        <v>0.5</v>
      </c>
      <c r="G15" s="15">
        <v>0.52</v>
      </c>
      <c r="H15" s="9">
        <v>0.59</v>
      </c>
      <c r="I15" s="44">
        <v>5.6000000000000001E-2</v>
      </c>
      <c r="J15" s="15">
        <v>0.76490399999999992</v>
      </c>
      <c r="K15" s="21" t="s">
        <v>120</v>
      </c>
      <c r="L15" s="26"/>
      <c r="M15" s="9"/>
      <c r="N15" s="9"/>
      <c r="O15" s="9"/>
      <c r="P15" s="14"/>
      <c r="Q15" s="14"/>
      <c r="R15" s="14"/>
      <c r="S15" s="14"/>
      <c r="T15" s="27"/>
    </row>
    <row r="16" spans="1:20">
      <c r="A16" s="12" t="s">
        <v>59</v>
      </c>
      <c r="B16" s="12" t="s">
        <v>38</v>
      </c>
      <c r="C16" s="10" t="s">
        <v>51</v>
      </c>
      <c r="D16" s="4">
        <v>1</v>
      </c>
      <c r="E16" s="10">
        <v>1.52</v>
      </c>
      <c r="F16" s="10">
        <v>0.5</v>
      </c>
      <c r="G16" s="11">
        <v>0.52</v>
      </c>
      <c r="H16" s="10">
        <v>0.72</v>
      </c>
      <c r="I16" s="45">
        <v>5.6000000000000001E-2</v>
      </c>
      <c r="J16" s="11">
        <v>0.91802399999999995</v>
      </c>
      <c r="K16" s="20" t="s">
        <v>120</v>
      </c>
      <c r="L16" s="24"/>
      <c r="M16" s="10"/>
      <c r="N16" s="10"/>
      <c r="O16" s="10"/>
      <c r="P16" s="5"/>
      <c r="Q16" s="5"/>
      <c r="R16" s="4"/>
      <c r="S16" s="4"/>
      <c r="T16" s="25"/>
    </row>
    <row r="17" spans="1:20">
      <c r="A17" s="9" t="s">
        <v>60</v>
      </c>
      <c r="B17" s="9" t="s">
        <v>38</v>
      </c>
      <c r="C17" s="9" t="s">
        <v>61</v>
      </c>
      <c r="D17" s="18">
        <v>0.99</v>
      </c>
      <c r="E17" s="18">
        <v>1.52</v>
      </c>
      <c r="F17" s="18">
        <v>0.5</v>
      </c>
      <c r="G17" s="15">
        <v>0.52</v>
      </c>
      <c r="H17" s="9">
        <v>0.84</v>
      </c>
      <c r="I17" s="44">
        <v>5.6000000000000001E-2</v>
      </c>
      <c r="J17" s="15">
        <v>1.5209999999999999</v>
      </c>
      <c r="K17" s="21" t="s">
        <v>120</v>
      </c>
      <c r="L17" s="26"/>
      <c r="M17" s="9"/>
      <c r="N17" s="9"/>
      <c r="O17" s="9"/>
      <c r="P17" s="14"/>
      <c r="Q17" s="14"/>
      <c r="R17" s="14"/>
      <c r="S17" s="14"/>
      <c r="T17" s="27"/>
    </row>
    <row r="18" spans="1:20">
      <c r="A18" s="12" t="s">
        <v>62</v>
      </c>
      <c r="B18" s="12" t="s">
        <v>38</v>
      </c>
      <c r="C18" s="12" t="s">
        <v>63</v>
      </c>
      <c r="D18" s="4">
        <v>1</v>
      </c>
      <c r="E18" s="10">
        <v>1.52</v>
      </c>
      <c r="F18" s="10">
        <v>0.5</v>
      </c>
      <c r="G18" s="11">
        <v>0.52</v>
      </c>
      <c r="H18" s="10">
        <v>0.96</v>
      </c>
      <c r="I18" s="45">
        <v>5.6000000000000001E-2</v>
      </c>
      <c r="J18" s="11">
        <v>1.197816</v>
      </c>
      <c r="K18" s="20" t="s">
        <v>120</v>
      </c>
      <c r="L18" s="24"/>
      <c r="M18" s="10"/>
      <c r="N18" s="10"/>
      <c r="O18" s="10"/>
      <c r="P18" s="5"/>
      <c r="Q18" s="5"/>
      <c r="R18" s="4"/>
      <c r="S18" s="4"/>
      <c r="T18" s="25"/>
    </row>
    <row r="19" spans="1:20">
      <c r="A19" s="9" t="s">
        <v>64</v>
      </c>
      <c r="B19" s="9" t="s">
        <v>65</v>
      </c>
      <c r="C19" s="9" t="s">
        <v>27</v>
      </c>
      <c r="D19" s="18">
        <v>1.2</v>
      </c>
      <c r="E19" s="18">
        <v>1.52</v>
      </c>
      <c r="F19" s="18">
        <v>0.5</v>
      </c>
      <c r="G19" s="15">
        <v>0.52</v>
      </c>
      <c r="H19" s="9"/>
      <c r="I19" s="44">
        <v>5.6000000000000001E-2</v>
      </c>
      <c r="J19" s="15"/>
      <c r="K19" s="21" t="s">
        <v>120</v>
      </c>
      <c r="L19" s="26"/>
      <c r="M19" s="9"/>
      <c r="N19" s="9"/>
      <c r="O19" s="9"/>
      <c r="P19" s="14"/>
      <c r="Q19" s="14"/>
      <c r="R19" s="14"/>
      <c r="S19" s="14"/>
      <c r="T19" s="27"/>
    </row>
    <row r="20" spans="1:20">
      <c r="A20" s="12" t="s">
        <v>68</v>
      </c>
      <c r="B20" s="12" t="s">
        <v>65</v>
      </c>
      <c r="C20" s="10" t="s">
        <v>42</v>
      </c>
      <c r="D20" s="4">
        <v>1</v>
      </c>
      <c r="E20" s="10">
        <v>1.52</v>
      </c>
      <c r="F20" s="10">
        <v>0.5</v>
      </c>
      <c r="G20" s="11">
        <v>0.52</v>
      </c>
      <c r="H20" s="11">
        <v>0.6</v>
      </c>
      <c r="I20" s="45">
        <v>5.6000000000000001E-2</v>
      </c>
      <c r="J20" s="11">
        <v>0.77134199999999997</v>
      </c>
      <c r="K20" s="20" t="s">
        <v>120</v>
      </c>
      <c r="L20" s="24"/>
      <c r="M20" s="10"/>
      <c r="N20" s="10"/>
      <c r="O20" s="10"/>
      <c r="P20" s="5"/>
      <c r="Q20" s="5"/>
      <c r="R20" s="4"/>
      <c r="S20" s="4"/>
      <c r="T20" s="25"/>
    </row>
    <row r="21" spans="1:20">
      <c r="A21" s="9" t="s">
        <v>69</v>
      </c>
      <c r="B21" s="9" t="s">
        <v>65</v>
      </c>
      <c r="C21" s="9" t="s">
        <v>44</v>
      </c>
      <c r="D21" s="47">
        <v>1</v>
      </c>
      <c r="E21" s="18">
        <v>1.52</v>
      </c>
      <c r="F21" s="18">
        <v>0.5</v>
      </c>
      <c r="G21" s="15">
        <v>0.52</v>
      </c>
      <c r="H21" s="9">
        <v>0.75</v>
      </c>
      <c r="I21" s="44">
        <v>5.6000000000000001E-2</v>
      </c>
      <c r="J21" s="15">
        <v>0.94294199999999995</v>
      </c>
      <c r="K21" s="21" t="s">
        <v>120</v>
      </c>
      <c r="L21" s="26"/>
      <c r="M21" s="9"/>
      <c r="N21" s="9"/>
      <c r="O21" s="9"/>
      <c r="P21" s="14"/>
      <c r="Q21" s="14"/>
      <c r="R21" s="14"/>
      <c r="S21" s="14"/>
      <c r="T21" s="27"/>
    </row>
    <row r="22" spans="1:20">
      <c r="A22" s="12" t="s">
        <v>70</v>
      </c>
      <c r="B22" s="12" t="s">
        <v>65</v>
      </c>
      <c r="C22" s="10" t="s">
        <v>51</v>
      </c>
      <c r="D22" s="11">
        <v>0.97</v>
      </c>
      <c r="E22" s="10">
        <v>1.52</v>
      </c>
      <c r="F22" s="10">
        <v>0.5</v>
      </c>
      <c r="G22" s="11">
        <v>0.52</v>
      </c>
      <c r="H22" s="10">
        <v>0.92</v>
      </c>
      <c r="I22" s="45">
        <v>5.6000000000000001E-2</v>
      </c>
      <c r="J22" s="11">
        <v>1.131702</v>
      </c>
      <c r="K22" s="20" t="s">
        <v>120</v>
      </c>
      <c r="L22" s="24"/>
      <c r="M22" s="10"/>
      <c r="N22" s="10"/>
      <c r="O22" s="10"/>
      <c r="P22" s="5"/>
      <c r="Q22" s="5"/>
      <c r="R22" s="4"/>
      <c r="S22" s="4"/>
      <c r="T22" s="25"/>
    </row>
    <row r="23" spans="1:20">
      <c r="A23" s="9" t="s">
        <v>71</v>
      </c>
      <c r="B23" s="9" t="s">
        <v>65</v>
      </c>
      <c r="C23" s="9" t="s">
        <v>61</v>
      </c>
      <c r="D23" s="48">
        <v>0.95</v>
      </c>
      <c r="E23" s="18">
        <v>1.52</v>
      </c>
      <c r="F23" s="18">
        <v>0.5</v>
      </c>
      <c r="G23" s="15">
        <v>0.52</v>
      </c>
      <c r="H23" s="9">
        <v>1.07</v>
      </c>
      <c r="I23" s="44">
        <v>5.6000000000000001E-2</v>
      </c>
      <c r="J23" s="15">
        <v>1.3050179999999998</v>
      </c>
      <c r="K23" s="21" t="s">
        <v>120</v>
      </c>
      <c r="L23" s="26"/>
      <c r="M23" s="9"/>
      <c r="N23" s="9"/>
      <c r="O23" s="9"/>
      <c r="P23" s="14"/>
      <c r="Q23" s="14"/>
      <c r="R23" s="14"/>
      <c r="S23" s="14"/>
      <c r="T23" s="27"/>
    </row>
    <row r="24" spans="1:20">
      <c r="A24" s="12" t="s">
        <v>72</v>
      </c>
      <c r="B24" s="12" t="s">
        <v>73</v>
      </c>
      <c r="C24" s="12" t="s">
        <v>28</v>
      </c>
      <c r="D24" s="10">
        <v>1.1000000000000001</v>
      </c>
      <c r="E24" s="10">
        <v>1.52</v>
      </c>
      <c r="F24" s="10">
        <v>0.5</v>
      </c>
      <c r="G24" s="11">
        <v>0.52</v>
      </c>
      <c r="H24" s="10"/>
      <c r="I24" s="45">
        <v>5.6000000000000001E-2</v>
      </c>
      <c r="J24" s="11"/>
      <c r="K24" s="20" t="s">
        <v>120</v>
      </c>
      <c r="L24" s="24"/>
      <c r="M24" s="10"/>
      <c r="N24" s="10"/>
      <c r="O24" s="10"/>
      <c r="P24" s="5"/>
      <c r="Q24" s="5"/>
      <c r="R24" s="4"/>
      <c r="S24" s="4"/>
      <c r="T24" s="25"/>
    </row>
    <row r="25" spans="1:20">
      <c r="A25" s="9" t="s">
        <v>76</v>
      </c>
      <c r="B25" s="9" t="s">
        <v>73</v>
      </c>
      <c r="C25" s="9" t="s">
        <v>44</v>
      </c>
      <c r="D25" s="18">
        <v>0.96</v>
      </c>
      <c r="E25" s="18">
        <v>1.52</v>
      </c>
      <c r="F25" s="18">
        <v>0.5</v>
      </c>
      <c r="G25" s="15">
        <v>0.52</v>
      </c>
      <c r="H25" s="9">
        <v>0.94</v>
      </c>
      <c r="I25" s="44">
        <v>5.6000000000000001E-2</v>
      </c>
      <c r="J25" s="15">
        <v>1.160544</v>
      </c>
      <c r="K25" s="21" t="s">
        <v>120</v>
      </c>
      <c r="L25" s="26"/>
      <c r="M25" s="9"/>
      <c r="N25" s="9"/>
      <c r="O25" s="9"/>
      <c r="P25" s="14"/>
      <c r="Q25" s="14"/>
      <c r="R25" s="14"/>
      <c r="S25" s="14"/>
      <c r="T25" s="27"/>
    </row>
    <row r="26" spans="1:20">
      <c r="A26" s="12" t="s">
        <v>77</v>
      </c>
      <c r="B26" s="12" t="s">
        <v>73</v>
      </c>
      <c r="C26" s="12" t="s">
        <v>51</v>
      </c>
      <c r="D26" s="10">
        <v>0.93</v>
      </c>
      <c r="E26" s="10">
        <v>1.52</v>
      </c>
      <c r="F26" s="10">
        <v>0.5</v>
      </c>
      <c r="G26" s="11">
        <v>0.52</v>
      </c>
      <c r="H26" s="10">
        <v>1.1599999999999999</v>
      </c>
      <c r="I26" s="45">
        <v>5.6000000000000001E-2</v>
      </c>
      <c r="J26" s="11">
        <v>1.3928640000000001</v>
      </c>
      <c r="K26" s="20" t="s">
        <v>120</v>
      </c>
      <c r="L26" s="24"/>
      <c r="M26" s="10"/>
      <c r="N26" s="10"/>
      <c r="O26" s="10"/>
      <c r="P26" s="5"/>
      <c r="Q26" s="5"/>
      <c r="R26" s="4"/>
      <c r="S26" s="4"/>
      <c r="T26" s="25"/>
    </row>
    <row r="27" spans="1:20">
      <c r="A27" s="9" t="s">
        <v>78</v>
      </c>
      <c r="B27" s="9" t="s">
        <v>73</v>
      </c>
      <c r="C27" s="9" t="s">
        <v>61</v>
      </c>
      <c r="D27" s="18">
        <v>0.91</v>
      </c>
      <c r="E27" s="18">
        <v>1.52</v>
      </c>
      <c r="F27" s="18">
        <v>0.5</v>
      </c>
      <c r="G27" s="15">
        <v>0.52</v>
      </c>
      <c r="H27" s="9"/>
      <c r="I27" s="44">
        <v>5.6000000000000001E-2</v>
      </c>
      <c r="J27" s="9"/>
      <c r="K27" s="21" t="s">
        <v>120</v>
      </c>
      <c r="L27" s="26"/>
      <c r="M27" s="9"/>
      <c r="N27" s="9"/>
      <c r="O27" s="9"/>
      <c r="P27" s="14"/>
      <c r="Q27" s="14"/>
      <c r="R27" s="14"/>
      <c r="S27" s="14"/>
      <c r="T27" s="27"/>
    </row>
    <row r="28" spans="1:20">
      <c r="A28" s="12" t="s">
        <v>79</v>
      </c>
      <c r="B28" s="12" t="s">
        <v>80</v>
      </c>
      <c r="C28" s="12" t="s">
        <v>42</v>
      </c>
      <c r="D28" s="10">
        <v>0.98</v>
      </c>
      <c r="E28" s="10">
        <v>1.52</v>
      </c>
      <c r="F28" s="10">
        <v>0.5</v>
      </c>
      <c r="G28" s="11">
        <v>0.52</v>
      </c>
      <c r="H28" s="10"/>
      <c r="I28" s="45">
        <v>5.6000000000000001E-2</v>
      </c>
      <c r="J28" s="10"/>
      <c r="K28" s="20" t="s">
        <v>120</v>
      </c>
      <c r="L28" s="24"/>
      <c r="M28" s="10"/>
      <c r="N28" s="10"/>
      <c r="O28" s="10"/>
      <c r="P28" s="5"/>
      <c r="Q28" s="5"/>
      <c r="R28" s="4"/>
      <c r="S28" s="4"/>
      <c r="T28" s="25"/>
    </row>
    <row r="29" spans="1:20">
      <c r="A29" s="9" t="s">
        <v>83</v>
      </c>
      <c r="B29" s="9" t="s">
        <v>80</v>
      </c>
      <c r="C29" s="9" t="s">
        <v>51</v>
      </c>
      <c r="D29" s="48">
        <v>0.9</v>
      </c>
      <c r="E29" s="18">
        <v>1.52</v>
      </c>
      <c r="F29" s="18">
        <v>0.5</v>
      </c>
      <c r="G29" s="15">
        <v>0.52</v>
      </c>
      <c r="H29" s="15"/>
      <c r="I29" s="44">
        <v>5.6000000000000001E-2</v>
      </c>
      <c r="J29" s="9"/>
      <c r="K29" s="21" t="s">
        <v>120</v>
      </c>
      <c r="L29" s="26"/>
      <c r="M29" s="9"/>
      <c r="N29" s="9"/>
      <c r="O29" s="9"/>
      <c r="P29" s="14"/>
      <c r="Q29" s="14"/>
      <c r="R29" s="14"/>
      <c r="S29" s="14"/>
      <c r="T29" s="27"/>
    </row>
    <row r="30" spans="1:20" ht="13.5" thickBot="1">
      <c r="A30" s="12" t="s">
        <v>84</v>
      </c>
      <c r="B30" s="10" t="s">
        <v>80</v>
      </c>
      <c r="C30" s="10" t="s">
        <v>61</v>
      </c>
      <c r="D30" s="10">
        <v>0.88</v>
      </c>
      <c r="E30" s="10">
        <v>1.52</v>
      </c>
      <c r="F30" s="10">
        <v>0.5</v>
      </c>
      <c r="G30" s="11">
        <v>0.52</v>
      </c>
      <c r="H30" s="10"/>
      <c r="I30" s="45">
        <v>5.6000000000000001E-2</v>
      </c>
      <c r="J30" s="10"/>
      <c r="K30" s="20" t="s">
        <v>120</v>
      </c>
      <c r="L30" s="29"/>
      <c r="M30" s="30"/>
      <c r="N30" s="30"/>
      <c r="O30" s="30"/>
      <c r="P30" s="31"/>
      <c r="Q30" s="31"/>
      <c r="R30" s="31"/>
      <c r="S30" s="31"/>
      <c r="T30" s="32"/>
    </row>
    <row r="31" spans="1:20" s="2" customFormat="1" ht="20.100000000000001" customHeight="1">
      <c r="A31" s="160" t="s">
        <v>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0" s="2" customFormat="1" ht="20.100000000000001" customHeight="1">
      <c r="A32" s="160" t="s">
        <v>86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 s="2" customFormat="1" ht="20.100000000000001" customHeight="1"/>
    <row r="35" spans="1:20" s="2" customFormat="1" ht="30" customHeight="1" thickBot="1">
      <c r="A35" s="162" t="s">
        <v>121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55"/>
      <c r="M35" s="155"/>
      <c r="N35" s="155"/>
      <c r="O35" s="155"/>
      <c r="P35" s="155"/>
      <c r="Q35" s="155"/>
      <c r="R35" s="155"/>
      <c r="S35" s="155"/>
      <c r="T35" s="156"/>
    </row>
    <row r="36" spans="1:20" s="2" customFormat="1" ht="30" customHeight="1">
      <c r="A36" s="145" t="s">
        <v>88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48"/>
      <c r="M36" s="158"/>
      <c r="N36" s="158"/>
      <c r="O36" s="158"/>
      <c r="P36" s="158"/>
      <c r="Q36" s="158"/>
      <c r="R36" s="158"/>
      <c r="S36" s="158"/>
      <c r="T36" s="159"/>
    </row>
    <row r="37" spans="1:20" s="2" customFormat="1" ht="42" customHeight="1">
      <c r="A37" s="6" t="s">
        <v>4</v>
      </c>
      <c r="B37" s="17" t="s">
        <v>5</v>
      </c>
      <c r="C37" s="17" t="s">
        <v>6</v>
      </c>
      <c r="D37" s="8" t="s">
        <v>7</v>
      </c>
      <c r="E37" s="110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/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12" t="s">
        <v>26</v>
      </c>
      <c r="B38" s="10" t="s">
        <v>27</v>
      </c>
      <c r="C38" s="10" t="s">
        <v>28</v>
      </c>
      <c r="D38" s="10">
        <v>1.3</v>
      </c>
      <c r="E38" s="10">
        <v>1.56</v>
      </c>
      <c r="F38" s="4">
        <v>0.5</v>
      </c>
      <c r="G38" s="11">
        <v>0.52</v>
      </c>
      <c r="H38" s="10">
        <v>0.19</v>
      </c>
      <c r="I38" s="45">
        <v>5.7000000000000002E-2</v>
      </c>
      <c r="J38" s="10"/>
      <c r="K38" s="20" t="s">
        <v>120</v>
      </c>
      <c r="L38" s="24"/>
      <c r="M38" s="10"/>
      <c r="N38" s="10"/>
      <c r="O38" s="10"/>
      <c r="P38" s="4"/>
      <c r="Q38" s="4"/>
      <c r="R38" s="4"/>
      <c r="S38" s="4"/>
      <c r="T38" s="25"/>
    </row>
    <row r="39" spans="1:20">
      <c r="A39" s="9" t="s">
        <v>37</v>
      </c>
      <c r="B39" s="9" t="s">
        <v>27</v>
      </c>
      <c r="C39" s="9" t="s">
        <v>38</v>
      </c>
      <c r="D39" s="9">
        <v>1.3</v>
      </c>
      <c r="E39" s="9">
        <v>1.56</v>
      </c>
      <c r="F39" s="16">
        <v>0.5</v>
      </c>
      <c r="G39" s="15">
        <v>0.52</v>
      </c>
      <c r="H39" s="9">
        <v>0.22</v>
      </c>
      <c r="I39" s="15">
        <v>5.7000000000000002E-2</v>
      </c>
      <c r="J39" s="15">
        <v>0.32573400000000002</v>
      </c>
      <c r="K39" s="21" t="s">
        <v>120</v>
      </c>
      <c r="L39" s="26"/>
      <c r="M39" s="9"/>
      <c r="N39" s="9"/>
      <c r="O39" s="18"/>
      <c r="P39" s="14"/>
      <c r="Q39" s="14"/>
      <c r="R39" s="14"/>
      <c r="S39" s="14"/>
      <c r="T39" s="27"/>
    </row>
    <row r="40" spans="1:20">
      <c r="A40" s="12" t="s">
        <v>41</v>
      </c>
      <c r="B40" s="10" t="s">
        <v>27</v>
      </c>
      <c r="C40" s="10" t="s">
        <v>42</v>
      </c>
      <c r="D40" s="10">
        <v>1.2</v>
      </c>
      <c r="E40" s="10">
        <v>1.56</v>
      </c>
      <c r="F40" s="7">
        <v>0.5</v>
      </c>
      <c r="G40" s="11">
        <v>0.52</v>
      </c>
      <c r="H40" s="10">
        <v>0.28999999999999998</v>
      </c>
      <c r="I40" s="49">
        <v>5.7000000000000002E-2</v>
      </c>
      <c r="J40" s="11">
        <v>0.41893400000000003</v>
      </c>
      <c r="K40" s="20" t="s">
        <v>120</v>
      </c>
      <c r="L40" s="24"/>
      <c r="M40" s="10"/>
      <c r="N40" s="10"/>
      <c r="O40" s="10"/>
      <c r="P40" s="4"/>
      <c r="Q40" s="4"/>
      <c r="R40" s="4"/>
      <c r="S40" s="4"/>
      <c r="T40" s="25"/>
    </row>
    <row r="41" spans="1:20">
      <c r="A41" s="9" t="s">
        <v>43</v>
      </c>
      <c r="B41" s="9" t="s">
        <v>27</v>
      </c>
      <c r="C41" s="9" t="s">
        <v>44</v>
      </c>
      <c r="D41" s="9">
        <v>1.2</v>
      </c>
      <c r="E41" s="9">
        <v>1.56</v>
      </c>
      <c r="F41" s="16">
        <v>0.5</v>
      </c>
      <c r="G41" s="15">
        <v>0.52</v>
      </c>
      <c r="H41" s="9">
        <v>0.36</v>
      </c>
      <c r="I41" s="15">
        <v>5.7000000000000002E-2</v>
      </c>
      <c r="J41" s="15">
        <v>0.51213399999999998</v>
      </c>
      <c r="K41" s="21" t="s">
        <v>120</v>
      </c>
      <c r="L41" s="26"/>
      <c r="M41" s="9"/>
      <c r="N41" s="9"/>
      <c r="O41" s="18"/>
      <c r="P41" s="14"/>
      <c r="Q41" s="14"/>
      <c r="R41" s="14"/>
      <c r="S41" s="14"/>
      <c r="T41" s="27"/>
    </row>
    <row r="42" spans="1:20">
      <c r="A42" s="12" t="s">
        <v>45</v>
      </c>
      <c r="B42" s="10" t="s">
        <v>46</v>
      </c>
      <c r="C42" s="10" t="s">
        <v>42</v>
      </c>
      <c r="D42" s="10">
        <v>1.2</v>
      </c>
      <c r="E42" s="10">
        <v>1.56</v>
      </c>
      <c r="F42" s="7">
        <v>0.5</v>
      </c>
      <c r="G42" s="11">
        <v>0.52</v>
      </c>
      <c r="H42" s="10">
        <v>0.38</v>
      </c>
      <c r="I42" s="11">
        <v>5.7000000000000002E-2</v>
      </c>
      <c r="J42" s="11">
        <v>0.51782399999999995</v>
      </c>
      <c r="K42" s="20" t="s">
        <v>120</v>
      </c>
      <c r="L42" s="24"/>
      <c r="M42" s="10"/>
      <c r="N42" s="10"/>
      <c r="O42" s="10"/>
      <c r="P42" s="4"/>
      <c r="Q42" s="4"/>
      <c r="R42" s="4"/>
      <c r="S42" s="4"/>
      <c r="T42" s="25"/>
    </row>
    <row r="43" spans="1:20">
      <c r="A43" s="9" t="s">
        <v>49</v>
      </c>
      <c r="B43" s="9" t="s">
        <v>46</v>
      </c>
      <c r="C43" s="9" t="s">
        <v>44</v>
      </c>
      <c r="D43" s="14">
        <v>1.1000000000000001</v>
      </c>
      <c r="E43" s="9">
        <v>1.56</v>
      </c>
      <c r="F43" s="16">
        <v>0.5</v>
      </c>
      <c r="G43" s="15">
        <v>0.52</v>
      </c>
      <c r="H43" s="9">
        <v>0.47</v>
      </c>
      <c r="I43" s="15">
        <v>5.7000000000000002E-2</v>
      </c>
      <c r="J43" s="15">
        <v>0.63302399999999992</v>
      </c>
      <c r="K43" s="21" t="s">
        <v>120</v>
      </c>
      <c r="L43" s="26"/>
      <c r="M43" s="9"/>
      <c r="N43" s="9"/>
      <c r="O43" s="18"/>
      <c r="P43" s="14"/>
      <c r="Q43" s="14"/>
      <c r="R43" s="14"/>
      <c r="S43" s="14"/>
      <c r="T43" s="27"/>
    </row>
    <row r="44" spans="1:20">
      <c r="A44" s="12" t="s">
        <v>50</v>
      </c>
      <c r="B44" s="10" t="s">
        <v>46</v>
      </c>
      <c r="C44" s="10" t="s">
        <v>51</v>
      </c>
      <c r="D44" s="10">
        <v>1.1000000000000001</v>
      </c>
      <c r="E44" s="10">
        <v>1.56</v>
      </c>
      <c r="F44" s="7">
        <v>0.5</v>
      </c>
      <c r="G44" s="11">
        <v>0.52</v>
      </c>
      <c r="H44" s="10">
        <v>0.57999999999999996</v>
      </c>
      <c r="I44" s="11">
        <v>5.7000000000000002E-2</v>
      </c>
      <c r="J44" s="11">
        <v>0.75974399999999986</v>
      </c>
      <c r="K44" s="20" t="s">
        <v>120</v>
      </c>
      <c r="L44" s="24"/>
      <c r="M44" s="10"/>
      <c r="N44" s="10"/>
      <c r="O44" s="10"/>
      <c r="P44" s="4"/>
      <c r="Q44" s="4"/>
      <c r="R44" s="4"/>
      <c r="S44" s="4"/>
      <c r="T44" s="25"/>
    </row>
    <row r="45" spans="1:20">
      <c r="A45" s="9" t="s">
        <v>52</v>
      </c>
      <c r="B45" s="9" t="s">
        <v>38</v>
      </c>
      <c r="C45" s="9" t="s">
        <v>53</v>
      </c>
      <c r="D45" s="9">
        <v>1.2</v>
      </c>
      <c r="E45" s="9">
        <v>1.56</v>
      </c>
      <c r="F45" s="16">
        <v>0.5</v>
      </c>
      <c r="G45" s="15">
        <v>0.52</v>
      </c>
      <c r="H45" s="9">
        <v>0.26</v>
      </c>
      <c r="I45" s="15">
        <v>5.7000000000000002E-2</v>
      </c>
      <c r="J45" s="15"/>
      <c r="K45" s="21" t="s">
        <v>120</v>
      </c>
      <c r="L45" s="26"/>
      <c r="M45" s="9"/>
      <c r="N45" s="9"/>
      <c r="O45" s="18"/>
      <c r="P45" s="14"/>
      <c r="Q45" s="14"/>
      <c r="R45" s="14"/>
      <c r="S45" s="14"/>
      <c r="T45" s="27"/>
    </row>
    <row r="46" spans="1:20">
      <c r="A46" s="12" t="s">
        <v>56</v>
      </c>
      <c r="B46" s="12" t="s">
        <v>38</v>
      </c>
      <c r="C46" s="10" t="s">
        <v>42</v>
      </c>
      <c r="D46" s="10">
        <v>1.1000000000000001</v>
      </c>
      <c r="E46" s="10">
        <v>1.56</v>
      </c>
      <c r="F46" s="7">
        <v>0.5</v>
      </c>
      <c r="G46" s="11">
        <v>0.52</v>
      </c>
      <c r="H46" s="10">
        <v>0.47</v>
      </c>
      <c r="I46" s="49">
        <v>5.7000000000000002E-2</v>
      </c>
      <c r="J46" s="11">
        <v>0.62570399999999993</v>
      </c>
      <c r="K46" s="20" t="s">
        <v>120</v>
      </c>
      <c r="L46" s="24"/>
      <c r="M46" s="10"/>
      <c r="N46" s="10"/>
      <c r="O46" s="10"/>
      <c r="P46" s="5"/>
      <c r="Q46" s="5"/>
      <c r="R46" s="4"/>
      <c r="S46" s="4"/>
      <c r="T46" s="25"/>
    </row>
    <row r="47" spans="1:20">
      <c r="A47" s="9" t="s">
        <v>58</v>
      </c>
      <c r="B47" s="9" t="s">
        <v>38</v>
      </c>
      <c r="C47" s="9" t="s">
        <v>44</v>
      </c>
      <c r="D47" s="9">
        <v>1.1000000000000001</v>
      </c>
      <c r="E47" s="9">
        <v>1.56</v>
      </c>
      <c r="F47" s="16">
        <v>0.5</v>
      </c>
      <c r="G47" s="15">
        <v>0.52</v>
      </c>
      <c r="H47" s="9">
        <v>0.59</v>
      </c>
      <c r="I47" s="15">
        <v>5.7000000000000002E-2</v>
      </c>
      <c r="J47" s="15">
        <v>0.76490399999999992</v>
      </c>
      <c r="K47" s="21" t="s">
        <v>120</v>
      </c>
      <c r="L47" s="26"/>
      <c r="M47" s="9"/>
      <c r="N47" s="9"/>
      <c r="O47" s="18"/>
      <c r="P47" s="14"/>
      <c r="Q47" s="14"/>
      <c r="R47" s="14"/>
      <c r="S47" s="14"/>
      <c r="T47" s="27"/>
    </row>
    <row r="48" spans="1:20">
      <c r="A48" s="12" t="s">
        <v>59</v>
      </c>
      <c r="B48" s="12" t="s">
        <v>38</v>
      </c>
      <c r="C48" s="10" t="s">
        <v>51</v>
      </c>
      <c r="D48" s="10">
        <v>1.1000000000000001</v>
      </c>
      <c r="E48" s="10">
        <v>1.56</v>
      </c>
      <c r="F48" s="7">
        <v>0.5</v>
      </c>
      <c r="G48" s="11">
        <v>0.52</v>
      </c>
      <c r="H48" s="10">
        <v>0.72</v>
      </c>
      <c r="I48" s="11">
        <v>5.7000000000000002E-2</v>
      </c>
      <c r="J48" s="11">
        <v>0.91802399999999995</v>
      </c>
      <c r="K48" s="20" t="s">
        <v>120</v>
      </c>
      <c r="L48" s="24"/>
      <c r="M48" s="10"/>
      <c r="N48" s="10"/>
      <c r="O48" s="10"/>
      <c r="P48" s="5"/>
      <c r="Q48" s="5"/>
      <c r="R48" s="4"/>
      <c r="S48" s="4"/>
      <c r="T48" s="25"/>
    </row>
    <row r="49" spans="1:20">
      <c r="A49" s="9" t="s">
        <v>60</v>
      </c>
      <c r="B49" s="9" t="s">
        <v>38</v>
      </c>
      <c r="C49" s="9" t="s">
        <v>61</v>
      </c>
      <c r="D49" s="14">
        <v>1</v>
      </c>
      <c r="E49" s="9">
        <v>1.56</v>
      </c>
      <c r="F49" s="16">
        <v>0.5</v>
      </c>
      <c r="G49" s="15">
        <v>0.52</v>
      </c>
      <c r="H49" s="9">
        <v>0.84</v>
      </c>
      <c r="I49" s="15">
        <v>5.7000000000000002E-2</v>
      </c>
      <c r="J49" s="15">
        <v>1.5209999999999999</v>
      </c>
      <c r="K49" s="21" t="s">
        <v>120</v>
      </c>
      <c r="L49" s="26"/>
      <c r="M49" s="9"/>
      <c r="N49" s="9"/>
      <c r="O49" s="18"/>
      <c r="P49" s="14"/>
      <c r="Q49" s="14"/>
      <c r="R49" s="14"/>
      <c r="S49" s="14"/>
      <c r="T49" s="27"/>
    </row>
    <row r="50" spans="1:20">
      <c r="A50" s="12" t="s">
        <v>62</v>
      </c>
      <c r="B50" s="12" t="s">
        <v>38</v>
      </c>
      <c r="C50" s="12" t="s">
        <v>63</v>
      </c>
      <c r="D50" s="4">
        <v>1</v>
      </c>
      <c r="E50" s="10">
        <v>1.56</v>
      </c>
      <c r="F50" s="7">
        <v>0.5</v>
      </c>
      <c r="G50" s="11">
        <v>0.52</v>
      </c>
      <c r="H50" s="10">
        <v>0.96</v>
      </c>
      <c r="I50" s="11">
        <v>5.7000000000000002E-2</v>
      </c>
      <c r="J50" s="11">
        <v>1.197816</v>
      </c>
      <c r="K50" s="20" t="s">
        <v>120</v>
      </c>
      <c r="L50" s="24"/>
      <c r="M50" s="10"/>
      <c r="N50" s="10"/>
      <c r="O50" s="10"/>
      <c r="P50" s="5"/>
      <c r="Q50" s="5"/>
      <c r="R50" s="4"/>
      <c r="S50" s="4"/>
      <c r="T50" s="25"/>
    </row>
    <row r="51" spans="1:20">
      <c r="A51" s="9" t="s">
        <v>64</v>
      </c>
      <c r="B51" s="9" t="s">
        <v>65</v>
      </c>
      <c r="C51" s="9" t="s">
        <v>27</v>
      </c>
      <c r="D51" s="9">
        <v>1.3</v>
      </c>
      <c r="E51" s="9">
        <v>1.56</v>
      </c>
      <c r="F51" s="16">
        <v>0.5</v>
      </c>
      <c r="G51" s="15">
        <v>0.52</v>
      </c>
      <c r="H51" s="9">
        <v>0.27</v>
      </c>
      <c r="I51" s="15">
        <v>5.7000000000000002E-2</v>
      </c>
      <c r="J51" s="15"/>
      <c r="K51" s="21" t="s">
        <v>120</v>
      </c>
      <c r="L51" s="26"/>
      <c r="M51" s="9"/>
      <c r="N51" s="9"/>
      <c r="O51" s="18"/>
      <c r="P51" s="14"/>
      <c r="Q51" s="14"/>
      <c r="R51" s="14"/>
      <c r="S51" s="14"/>
      <c r="T51" s="27"/>
    </row>
    <row r="52" spans="1:20">
      <c r="A52" s="12" t="s">
        <v>68</v>
      </c>
      <c r="B52" s="12" t="s">
        <v>65</v>
      </c>
      <c r="C52" s="10" t="s">
        <v>42</v>
      </c>
      <c r="D52" s="10">
        <v>1.1000000000000001</v>
      </c>
      <c r="E52" s="10">
        <v>1.56</v>
      </c>
      <c r="F52" s="7">
        <v>0.5</v>
      </c>
      <c r="G52" s="11">
        <v>0.52</v>
      </c>
      <c r="H52" s="11">
        <v>0.6</v>
      </c>
      <c r="I52" s="49">
        <v>5.7000000000000002E-2</v>
      </c>
      <c r="J52" s="11">
        <v>0.77134199999999997</v>
      </c>
      <c r="K52" s="20" t="s">
        <v>120</v>
      </c>
      <c r="L52" s="24"/>
      <c r="M52" s="10"/>
      <c r="N52" s="10"/>
      <c r="O52" s="10"/>
      <c r="P52" s="5"/>
      <c r="Q52" s="5"/>
      <c r="R52" s="4"/>
      <c r="S52" s="4"/>
      <c r="T52" s="25"/>
    </row>
    <row r="53" spans="1:20">
      <c r="A53" s="9" t="s">
        <v>69</v>
      </c>
      <c r="B53" s="9" t="s">
        <v>65</v>
      </c>
      <c r="C53" s="9" t="s">
        <v>44</v>
      </c>
      <c r="D53" s="14">
        <v>1</v>
      </c>
      <c r="E53" s="9">
        <v>1.56</v>
      </c>
      <c r="F53" s="16">
        <v>0.5</v>
      </c>
      <c r="G53" s="15">
        <v>0.52</v>
      </c>
      <c r="H53" s="9">
        <v>0.75</v>
      </c>
      <c r="I53" s="15">
        <v>5.7000000000000002E-2</v>
      </c>
      <c r="J53" s="15">
        <v>0.94294199999999995</v>
      </c>
      <c r="K53" s="21" t="s">
        <v>120</v>
      </c>
      <c r="L53" s="26"/>
      <c r="M53" s="9"/>
      <c r="N53" s="9"/>
      <c r="O53" s="18"/>
      <c r="P53" s="14"/>
      <c r="Q53" s="14"/>
      <c r="R53" s="14"/>
      <c r="S53" s="14"/>
      <c r="T53" s="27"/>
    </row>
    <row r="54" spans="1:20">
      <c r="A54" s="12" t="s">
        <v>70</v>
      </c>
      <c r="B54" s="12" t="s">
        <v>65</v>
      </c>
      <c r="C54" s="10" t="s">
        <v>51</v>
      </c>
      <c r="D54" s="4">
        <v>1</v>
      </c>
      <c r="E54" s="10">
        <v>1.56</v>
      </c>
      <c r="F54" s="7">
        <v>0.5</v>
      </c>
      <c r="G54" s="11">
        <v>0.52</v>
      </c>
      <c r="H54" s="10">
        <v>0.92</v>
      </c>
      <c r="I54" s="11">
        <v>5.7000000000000002E-2</v>
      </c>
      <c r="J54" s="11">
        <v>1.131702</v>
      </c>
      <c r="K54" s="20" t="s">
        <v>120</v>
      </c>
      <c r="L54" s="24"/>
      <c r="M54" s="10"/>
      <c r="N54" s="10"/>
      <c r="O54" s="10"/>
      <c r="P54" s="5"/>
      <c r="Q54" s="5"/>
      <c r="R54" s="4"/>
      <c r="S54" s="4"/>
      <c r="T54" s="25"/>
    </row>
    <row r="55" spans="1:20">
      <c r="A55" s="9" t="s">
        <v>71</v>
      </c>
      <c r="B55" s="9" t="s">
        <v>65</v>
      </c>
      <c r="C55" s="9" t="s">
        <v>61</v>
      </c>
      <c r="D55" s="9">
        <v>0.98</v>
      </c>
      <c r="E55" s="9">
        <v>1.56</v>
      </c>
      <c r="F55" s="16">
        <v>0.5</v>
      </c>
      <c r="G55" s="15">
        <v>0.52</v>
      </c>
      <c r="H55" s="9">
        <v>1.07</v>
      </c>
      <c r="I55" s="15">
        <v>5.7000000000000002E-2</v>
      </c>
      <c r="J55" s="15">
        <v>1.3050179999999998</v>
      </c>
      <c r="K55" s="21" t="s">
        <v>120</v>
      </c>
      <c r="L55" s="26"/>
      <c r="M55" s="9"/>
      <c r="N55" s="9"/>
      <c r="O55" s="18"/>
      <c r="P55" s="14"/>
      <c r="Q55" s="14"/>
      <c r="R55" s="14"/>
      <c r="S55" s="14"/>
      <c r="T55" s="27"/>
    </row>
    <row r="56" spans="1:20">
      <c r="A56" s="12" t="s">
        <v>72</v>
      </c>
      <c r="B56" s="12" t="s">
        <v>73</v>
      </c>
      <c r="C56" s="12" t="s">
        <v>28</v>
      </c>
      <c r="D56" s="10">
        <v>1.1000000000000001</v>
      </c>
      <c r="E56" s="10">
        <v>1.56</v>
      </c>
      <c r="F56" s="7">
        <v>0.5</v>
      </c>
      <c r="G56" s="11">
        <v>0.52</v>
      </c>
      <c r="H56" s="10">
        <v>0.48</v>
      </c>
      <c r="I56" s="11">
        <v>5.7000000000000002E-2</v>
      </c>
      <c r="J56" s="11"/>
      <c r="K56" s="20" t="s">
        <v>120</v>
      </c>
      <c r="L56" s="24"/>
      <c r="M56" s="10"/>
      <c r="N56" s="10"/>
      <c r="O56" s="10"/>
      <c r="P56" s="5"/>
      <c r="Q56" s="5"/>
      <c r="R56" s="4"/>
      <c r="S56" s="4"/>
      <c r="T56" s="25"/>
    </row>
    <row r="57" spans="1:20">
      <c r="A57" s="9" t="s">
        <v>76</v>
      </c>
      <c r="B57" s="9" t="s">
        <v>73</v>
      </c>
      <c r="C57" s="9" t="s">
        <v>44</v>
      </c>
      <c r="D57" s="9">
        <v>0.99</v>
      </c>
      <c r="E57" s="9">
        <v>1.56</v>
      </c>
      <c r="F57" s="16">
        <v>0.5</v>
      </c>
      <c r="G57" s="15">
        <v>0.52</v>
      </c>
      <c r="H57" s="9">
        <v>0.94</v>
      </c>
      <c r="I57" s="15">
        <v>5.7000000000000002E-2</v>
      </c>
      <c r="J57" s="15">
        <v>1.160544</v>
      </c>
      <c r="K57" s="21" t="s">
        <v>120</v>
      </c>
      <c r="L57" s="26"/>
      <c r="M57" s="9"/>
      <c r="N57" s="9"/>
      <c r="O57" s="18"/>
      <c r="P57" s="14"/>
      <c r="Q57" s="14"/>
      <c r="R57" s="14"/>
      <c r="S57" s="14"/>
      <c r="T57" s="27"/>
    </row>
    <row r="58" spans="1:20">
      <c r="A58" s="12" t="s">
        <v>77</v>
      </c>
      <c r="B58" s="12" t="s">
        <v>73</v>
      </c>
      <c r="C58" s="12" t="s">
        <v>51</v>
      </c>
      <c r="D58" s="10">
        <v>0.95</v>
      </c>
      <c r="E58" s="10">
        <v>1.56</v>
      </c>
      <c r="F58" s="7">
        <v>0.5</v>
      </c>
      <c r="G58" s="11">
        <v>0.52</v>
      </c>
      <c r="H58" s="10">
        <v>1.1599999999999999</v>
      </c>
      <c r="I58" s="49">
        <v>5.7000000000000002E-2</v>
      </c>
      <c r="J58" s="11">
        <v>1.3928640000000001</v>
      </c>
      <c r="K58" s="20" t="s">
        <v>120</v>
      </c>
      <c r="L58" s="24"/>
      <c r="M58" s="10"/>
      <c r="N58" s="10"/>
      <c r="O58" s="10"/>
      <c r="P58" s="5"/>
      <c r="Q58" s="5"/>
      <c r="R58" s="4"/>
      <c r="S58" s="4"/>
      <c r="T58" s="25"/>
    </row>
    <row r="59" spans="1:20">
      <c r="A59" s="9" t="s">
        <v>78</v>
      </c>
      <c r="B59" s="9" t="s">
        <v>73</v>
      </c>
      <c r="C59" s="9" t="s">
        <v>61</v>
      </c>
      <c r="D59" s="9">
        <v>0.93</v>
      </c>
      <c r="E59" s="9">
        <v>1.56</v>
      </c>
      <c r="F59" s="16">
        <v>0.5</v>
      </c>
      <c r="G59" s="15">
        <v>0.52</v>
      </c>
      <c r="H59" s="9">
        <v>1.35</v>
      </c>
      <c r="I59" s="44">
        <v>5.7000000000000002E-2</v>
      </c>
      <c r="J59" s="9"/>
      <c r="K59" s="21" t="s">
        <v>120</v>
      </c>
      <c r="L59" s="26"/>
      <c r="M59" s="9"/>
      <c r="N59" s="9"/>
      <c r="O59" s="18"/>
      <c r="P59" s="14"/>
      <c r="Q59" s="14"/>
      <c r="R59" s="14"/>
      <c r="S59" s="14"/>
      <c r="T59" s="27"/>
    </row>
    <row r="60" spans="1:20">
      <c r="A60" s="12" t="s">
        <v>79</v>
      </c>
      <c r="B60" s="12" t="s">
        <v>80</v>
      </c>
      <c r="C60" s="12" t="s">
        <v>42</v>
      </c>
      <c r="D60" s="4">
        <v>1</v>
      </c>
      <c r="E60" s="10">
        <v>1.56</v>
      </c>
      <c r="F60" s="7">
        <v>0.5</v>
      </c>
      <c r="G60" s="11">
        <v>0.52</v>
      </c>
      <c r="H60" s="10">
        <v>0.91</v>
      </c>
      <c r="I60" s="45">
        <v>5.7000000000000002E-2</v>
      </c>
      <c r="J60" s="10"/>
      <c r="K60" s="20" t="s">
        <v>120</v>
      </c>
      <c r="L60" s="24"/>
      <c r="M60" s="10"/>
      <c r="N60" s="10"/>
      <c r="O60" s="10"/>
      <c r="P60" s="5"/>
      <c r="Q60" s="5"/>
      <c r="R60" s="4"/>
      <c r="S60" s="4"/>
      <c r="T60" s="25"/>
    </row>
    <row r="61" spans="1:20">
      <c r="A61" s="9" t="s">
        <v>83</v>
      </c>
      <c r="B61" s="9" t="s">
        <v>80</v>
      </c>
      <c r="C61" s="9" t="s">
        <v>51</v>
      </c>
      <c r="D61" s="9">
        <v>0.92</v>
      </c>
      <c r="E61" s="9">
        <v>1.56</v>
      </c>
      <c r="F61" s="16">
        <v>0.5</v>
      </c>
      <c r="G61" s="15">
        <v>0.52</v>
      </c>
      <c r="H61" s="15">
        <v>1.1399999999999999</v>
      </c>
      <c r="I61" s="44">
        <v>5.7000000000000002E-2</v>
      </c>
      <c r="J61" s="9"/>
      <c r="K61" s="21" t="s">
        <v>120</v>
      </c>
      <c r="L61" s="26"/>
      <c r="M61" s="9"/>
      <c r="N61" s="9"/>
      <c r="O61" s="18"/>
      <c r="P61" s="14"/>
      <c r="Q61" s="14"/>
      <c r="R61" s="14"/>
      <c r="S61" s="14"/>
      <c r="T61" s="27"/>
    </row>
    <row r="62" spans="1:20" ht="13.5" thickBot="1">
      <c r="A62" s="12" t="s">
        <v>84</v>
      </c>
      <c r="B62" s="10" t="s">
        <v>80</v>
      </c>
      <c r="C62" s="10" t="s">
        <v>61</v>
      </c>
      <c r="D62" s="11">
        <v>0.9</v>
      </c>
      <c r="E62" s="10">
        <v>1.56</v>
      </c>
      <c r="F62" s="7">
        <v>0.5</v>
      </c>
      <c r="G62" s="11">
        <v>0.52</v>
      </c>
      <c r="H62" s="11">
        <v>1.4</v>
      </c>
      <c r="I62" s="45">
        <v>5.7000000000000002E-2</v>
      </c>
      <c r="J62" s="10"/>
      <c r="K62" s="20" t="s">
        <v>120</v>
      </c>
      <c r="L62" s="29"/>
      <c r="M62" s="30"/>
      <c r="N62" s="30"/>
      <c r="O62" s="30"/>
      <c r="P62" s="31"/>
      <c r="Q62" s="31"/>
      <c r="R62" s="31"/>
      <c r="S62" s="31"/>
      <c r="T62" s="32"/>
    </row>
    <row r="63" spans="1:20" s="2" customFormat="1" ht="20.100000000000001" customHeight="1">
      <c r="A63" s="160" t="s">
        <v>101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s="2" customFormat="1" ht="20.100000000000001" customHeight="1">
      <c r="A64" s="160" t="s">
        <v>102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</row>
    <row r="69" spans="1:22" ht="30" customHeight="1" thickBot="1">
      <c r="A69" s="151" t="s">
        <v>122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52"/>
      <c r="M69" s="152"/>
      <c r="N69" s="152"/>
      <c r="O69" s="152"/>
      <c r="P69" s="152"/>
      <c r="Q69" s="152"/>
      <c r="R69" s="152"/>
      <c r="S69" s="152"/>
      <c r="T69" s="153"/>
    </row>
    <row r="70" spans="1:22" s="2" customFormat="1" ht="30" customHeight="1">
      <c r="A70" s="145" t="s">
        <v>88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48"/>
      <c r="M70" s="158"/>
      <c r="N70" s="158"/>
      <c r="O70" s="158"/>
      <c r="P70" s="158"/>
      <c r="Q70" s="158"/>
      <c r="R70" s="158"/>
      <c r="S70" s="158"/>
      <c r="T70" s="159"/>
    </row>
    <row r="71" spans="1:22" s="2" customFormat="1" ht="50.25" customHeight="1">
      <c r="A71" s="6" t="s">
        <v>4</v>
      </c>
      <c r="B71" s="17" t="s">
        <v>5</v>
      </c>
      <c r="C71" s="17" t="s">
        <v>6</v>
      </c>
      <c r="D71" s="8" t="s">
        <v>7</v>
      </c>
      <c r="E71" s="110" t="s">
        <v>8</v>
      </c>
      <c r="F71" s="6" t="s">
        <v>9</v>
      </c>
      <c r="G71" s="6" t="s">
        <v>10</v>
      </c>
      <c r="H71" s="17" t="s">
        <v>11</v>
      </c>
      <c r="I71" s="6" t="s">
        <v>12</v>
      </c>
      <c r="J71" s="17" t="s">
        <v>13</v>
      </c>
      <c r="K71" s="19" t="s">
        <v>105</v>
      </c>
      <c r="L71" s="22"/>
      <c r="M71" s="17"/>
      <c r="N71" s="17"/>
      <c r="O71" s="6"/>
      <c r="P71" s="17"/>
      <c r="Q71" s="17"/>
      <c r="R71" s="17"/>
      <c r="S71" s="17"/>
      <c r="T71" s="23"/>
      <c r="U71" s="17" t="s">
        <v>24</v>
      </c>
      <c r="V71" s="19" t="s">
        <v>105</v>
      </c>
    </row>
    <row r="72" spans="1:22">
      <c r="A72" s="12" t="s">
        <v>41</v>
      </c>
      <c r="B72" s="10" t="s">
        <v>27</v>
      </c>
      <c r="C72" s="10" t="s">
        <v>42</v>
      </c>
      <c r="D72" s="10">
        <v>1.3</v>
      </c>
      <c r="E72" s="10">
        <v>1.65</v>
      </c>
      <c r="F72" s="4">
        <v>0.5</v>
      </c>
      <c r="G72" s="11">
        <v>0.52</v>
      </c>
      <c r="H72" s="10">
        <v>0.28999999999999998</v>
      </c>
      <c r="I72" s="10">
        <v>5.6000000000000001E-2</v>
      </c>
      <c r="J72" s="11">
        <v>0.41893400000000003</v>
      </c>
      <c r="K72" s="20" t="s">
        <v>120</v>
      </c>
      <c r="L72" s="24"/>
      <c r="M72" s="10"/>
      <c r="N72" s="10"/>
      <c r="O72" s="10"/>
      <c r="P72" s="4"/>
      <c r="Q72" s="4"/>
      <c r="R72" s="4"/>
      <c r="S72" s="4"/>
      <c r="T72" s="25"/>
      <c r="U72" s="10" t="s">
        <v>40</v>
      </c>
      <c r="V72" s="20" t="s">
        <v>113</v>
      </c>
    </row>
    <row r="73" spans="1:22">
      <c r="A73" s="9" t="s">
        <v>43</v>
      </c>
      <c r="B73" s="9" t="s">
        <v>27</v>
      </c>
      <c r="C73" s="9" t="s">
        <v>44</v>
      </c>
      <c r="D73" s="9">
        <v>1.3</v>
      </c>
      <c r="E73" s="9">
        <v>1.65</v>
      </c>
      <c r="F73" s="14">
        <v>0.5</v>
      </c>
      <c r="G73" s="15">
        <v>0.52</v>
      </c>
      <c r="H73" s="9">
        <v>0.36</v>
      </c>
      <c r="I73" s="9">
        <v>5.6000000000000001E-2</v>
      </c>
      <c r="J73" s="15">
        <v>0.51213399999999998</v>
      </c>
      <c r="K73" s="21" t="s">
        <v>120</v>
      </c>
      <c r="L73" s="26"/>
      <c r="M73" s="9"/>
      <c r="N73" s="9"/>
      <c r="O73" s="18"/>
      <c r="P73" s="14"/>
      <c r="Q73" s="14"/>
      <c r="R73" s="14"/>
      <c r="S73" s="14"/>
      <c r="T73" s="27"/>
      <c r="U73" s="9" t="s">
        <v>40</v>
      </c>
      <c r="V73" s="21" t="s">
        <v>113</v>
      </c>
    </row>
    <row r="74" spans="1:22">
      <c r="A74" s="12" t="s">
        <v>45</v>
      </c>
      <c r="B74" s="10" t="s">
        <v>46</v>
      </c>
      <c r="C74" s="10" t="s">
        <v>42</v>
      </c>
      <c r="D74" s="10">
        <v>1.2</v>
      </c>
      <c r="E74" s="10">
        <v>1.65</v>
      </c>
      <c r="F74" s="4">
        <v>0.5</v>
      </c>
      <c r="G74" s="11">
        <v>0.52</v>
      </c>
      <c r="H74" s="10">
        <v>0.38</v>
      </c>
      <c r="I74" s="10">
        <v>5.6000000000000001E-2</v>
      </c>
      <c r="J74" s="11"/>
      <c r="K74" s="20" t="s">
        <v>120</v>
      </c>
      <c r="L74" s="24"/>
      <c r="M74" s="10"/>
      <c r="N74" s="10"/>
      <c r="O74" s="10"/>
      <c r="P74" s="4"/>
      <c r="Q74" s="4"/>
      <c r="R74" s="4"/>
      <c r="S74" s="4"/>
      <c r="T74" s="25"/>
      <c r="U74" s="10" t="s">
        <v>40</v>
      </c>
      <c r="V74" s="20" t="s">
        <v>113</v>
      </c>
    </row>
    <row r="75" spans="1:22">
      <c r="A75" s="9" t="s">
        <v>49</v>
      </c>
      <c r="B75" s="9" t="s">
        <v>46</v>
      </c>
      <c r="C75" s="9" t="s">
        <v>44</v>
      </c>
      <c r="D75" s="14">
        <v>1.2</v>
      </c>
      <c r="E75" s="9">
        <v>1.65</v>
      </c>
      <c r="F75" s="14">
        <v>0.5</v>
      </c>
      <c r="G75" s="15">
        <v>0.52</v>
      </c>
      <c r="H75" s="9">
        <v>0.47</v>
      </c>
      <c r="I75" s="9">
        <v>5.6000000000000001E-2</v>
      </c>
      <c r="J75" s="15">
        <v>0.63302399999999992</v>
      </c>
      <c r="K75" s="21" t="s">
        <v>120</v>
      </c>
      <c r="L75" s="26"/>
      <c r="M75" s="9"/>
      <c r="N75" s="9"/>
      <c r="O75" s="18"/>
      <c r="P75" s="14"/>
      <c r="Q75" s="14"/>
      <c r="R75" s="14"/>
      <c r="S75" s="14"/>
      <c r="T75" s="27"/>
      <c r="U75" s="9" t="s">
        <v>40</v>
      </c>
      <c r="V75" s="21" t="s">
        <v>113</v>
      </c>
    </row>
    <row r="76" spans="1:22">
      <c r="A76" s="12" t="s">
        <v>50</v>
      </c>
      <c r="B76" s="10" t="s">
        <v>46</v>
      </c>
      <c r="C76" s="10" t="s">
        <v>51</v>
      </c>
      <c r="D76" s="10">
        <v>1.1000000000000001</v>
      </c>
      <c r="E76" s="10">
        <v>1.65</v>
      </c>
      <c r="F76" s="4">
        <v>0.5</v>
      </c>
      <c r="G76" s="11">
        <v>0.52</v>
      </c>
      <c r="H76" s="10">
        <v>0.57999999999999996</v>
      </c>
      <c r="I76" s="10">
        <v>5.6000000000000001E-2</v>
      </c>
      <c r="J76" s="11">
        <v>0.75974399999999986</v>
      </c>
      <c r="K76" s="20" t="s">
        <v>120</v>
      </c>
      <c r="L76" s="24"/>
      <c r="M76" s="10"/>
      <c r="N76" s="10"/>
      <c r="O76" s="10"/>
      <c r="P76" s="4"/>
      <c r="Q76" s="4"/>
      <c r="R76" s="4"/>
      <c r="S76" s="4"/>
      <c r="T76" s="25"/>
      <c r="U76" s="10" t="s">
        <v>40</v>
      </c>
      <c r="V76" s="20" t="s">
        <v>113</v>
      </c>
    </row>
    <row r="77" spans="1:22">
      <c r="A77" s="9" t="s">
        <v>56</v>
      </c>
      <c r="B77" s="9" t="s">
        <v>38</v>
      </c>
      <c r="C77" s="9" t="s">
        <v>42</v>
      </c>
      <c r="D77" s="9">
        <v>1.2</v>
      </c>
      <c r="E77" s="9">
        <v>1.65</v>
      </c>
      <c r="F77" s="14">
        <v>0.5</v>
      </c>
      <c r="G77" s="15">
        <v>0.52</v>
      </c>
      <c r="H77" s="9">
        <v>0.47</v>
      </c>
      <c r="I77" s="9">
        <v>5.6000000000000001E-2</v>
      </c>
      <c r="J77" s="15">
        <v>0.62570399999999993</v>
      </c>
      <c r="K77" s="21" t="s">
        <v>120</v>
      </c>
      <c r="L77" s="26"/>
      <c r="M77" s="9"/>
      <c r="N77" s="9"/>
      <c r="O77" s="18"/>
      <c r="P77" s="14"/>
      <c r="Q77" s="14"/>
      <c r="R77" s="14"/>
      <c r="S77" s="14"/>
      <c r="T77" s="27"/>
      <c r="U77" s="9" t="s">
        <v>40</v>
      </c>
      <c r="V77" s="21" t="s">
        <v>113</v>
      </c>
    </row>
    <row r="78" spans="1:22">
      <c r="A78" s="12" t="s">
        <v>58</v>
      </c>
      <c r="B78" s="12" t="s">
        <v>38</v>
      </c>
      <c r="C78" s="10" t="s">
        <v>44</v>
      </c>
      <c r="D78" s="10">
        <v>1.1000000000000001</v>
      </c>
      <c r="E78" s="10">
        <v>1.65</v>
      </c>
      <c r="F78" s="4">
        <v>0.5</v>
      </c>
      <c r="G78" s="11">
        <v>0.52</v>
      </c>
      <c r="H78" s="10">
        <v>0.59</v>
      </c>
      <c r="I78" s="12">
        <v>5.6000000000000001E-2</v>
      </c>
      <c r="J78" s="11">
        <v>0.76490399999999992</v>
      </c>
      <c r="K78" s="20" t="s">
        <v>120</v>
      </c>
      <c r="L78" s="24"/>
      <c r="M78" s="10"/>
      <c r="N78" s="10"/>
      <c r="O78" s="10"/>
      <c r="P78" s="5"/>
      <c r="Q78" s="5"/>
      <c r="R78" s="4"/>
      <c r="S78" s="4"/>
      <c r="T78" s="25"/>
      <c r="U78" s="10" t="s">
        <v>40</v>
      </c>
      <c r="V78" s="20" t="s">
        <v>113</v>
      </c>
    </row>
    <row r="79" spans="1:22">
      <c r="A79" s="9" t="s">
        <v>59</v>
      </c>
      <c r="B79" s="9" t="s">
        <v>38</v>
      </c>
      <c r="C79" s="9" t="s">
        <v>51</v>
      </c>
      <c r="D79" s="9">
        <v>1.1000000000000001</v>
      </c>
      <c r="E79" s="9">
        <v>1.65</v>
      </c>
      <c r="F79" s="14">
        <v>0.5</v>
      </c>
      <c r="G79" s="15">
        <v>0.52</v>
      </c>
      <c r="H79" s="9">
        <v>0.72</v>
      </c>
      <c r="I79" s="9">
        <v>5.6000000000000001E-2</v>
      </c>
      <c r="J79" s="15">
        <v>0.91802399999999995</v>
      </c>
      <c r="K79" s="21" t="s">
        <v>120</v>
      </c>
      <c r="L79" s="26"/>
      <c r="M79" s="9"/>
      <c r="N79" s="9"/>
      <c r="O79" s="18"/>
      <c r="P79" s="14"/>
      <c r="Q79" s="14"/>
      <c r="R79" s="14"/>
      <c r="S79" s="14"/>
      <c r="T79" s="27"/>
      <c r="U79" s="9" t="s">
        <v>40</v>
      </c>
      <c r="V79" s="21" t="s">
        <v>113</v>
      </c>
    </row>
    <row r="80" spans="1:22">
      <c r="A80" s="12" t="s">
        <v>60</v>
      </c>
      <c r="B80" s="12" t="s">
        <v>38</v>
      </c>
      <c r="C80" s="12" t="s">
        <v>61</v>
      </c>
      <c r="D80" s="10">
        <v>1.1000000000000001</v>
      </c>
      <c r="E80" s="10">
        <v>1.65</v>
      </c>
      <c r="F80" s="4">
        <v>0.5</v>
      </c>
      <c r="G80" s="11">
        <v>0.52</v>
      </c>
      <c r="H80" s="10">
        <v>0.84</v>
      </c>
      <c r="I80" s="12">
        <v>5.6000000000000001E-2</v>
      </c>
      <c r="J80" s="11">
        <v>1.5209999999999999</v>
      </c>
      <c r="K80" s="20" t="s">
        <v>120</v>
      </c>
      <c r="L80" s="24"/>
      <c r="M80" s="10"/>
      <c r="N80" s="10"/>
      <c r="O80" s="10"/>
      <c r="P80" s="5"/>
      <c r="Q80" s="5"/>
      <c r="R80" s="4"/>
      <c r="S80" s="4"/>
      <c r="T80" s="25"/>
      <c r="U80" s="10" t="s">
        <v>40</v>
      </c>
      <c r="V80" s="20" t="s">
        <v>113</v>
      </c>
    </row>
    <row r="81" spans="1:22">
      <c r="A81" s="9" t="s">
        <v>68</v>
      </c>
      <c r="B81" s="9" t="s">
        <v>65</v>
      </c>
      <c r="C81" s="9" t="s">
        <v>42</v>
      </c>
      <c r="D81" s="9">
        <v>1.1000000000000001</v>
      </c>
      <c r="E81" s="9">
        <v>1.65</v>
      </c>
      <c r="F81" s="14">
        <v>0.5</v>
      </c>
      <c r="G81" s="15">
        <v>0.52</v>
      </c>
      <c r="H81" s="15">
        <v>0.6</v>
      </c>
      <c r="I81" s="9">
        <v>5.6000000000000001E-2</v>
      </c>
      <c r="J81" s="15"/>
      <c r="K81" s="21" t="s">
        <v>120</v>
      </c>
      <c r="L81" s="26"/>
      <c r="M81" s="9"/>
      <c r="N81" s="9"/>
      <c r="O81" s="18"/>
      <c r="P81" s="14"/>
      <c r="Q81" s="14"/>
      <c r="R81" s="14"/>
      <c r="S81" s="14"/>
      <c r="T81" s="27"/>
      <c r="U81" s="9" t="s">
        <v>40</v>
      </c>
      <c r="V81" s="21" t="s">
        <v>113</v>
      </c>
    </row>
    <row r="82" spans="1:22">
      <c r="A82" s="12" t="s">
        <v>69</v>
      </c>
      <c r="B82" s="12" t="s">
        <v>65</v>
      </c>
      <c r="C82" s="10" t="s">
        <v>44</v>
      </c>
      <c r="D82" s="10">
        <v>1.1000000000000001</v>
      </c>
      <c r="E82" s="10">
        <v>1.65</v>
      </c>
      <c r="F82" s="4">
        <v>0.5</v>
      </c>
      <c r="G82" s="11">
        <v>0.52</v>
      </c>
      <c r="H82" s="10">
        <v>0.75</v>
      </c>
      <c r="I82" s="12">
        <v>5.6000000000000001E-2</v>
      </c>
      <c r="J82" s="11">
        <v>0.94294199999999995</v>
      </c>
      <c r="K82" s="20" t="s">
        <v>120</v>
      </c>
      <c r="L82" s="24"/>
      <c r="M82" s="10"/>
      <c r="N82" s="10"/>
      <c r="O82" s="10"/>
      <c r="P82" s="5"/>
      <c r="Q82" s="5"/>
      <c r="R82" s="4"/>
      <c r="S82" s="4"/>
      <c r="T82" s="25"/>
      <c r="U82" s="10" t="s">
        <v>40</v>
      </c>
      <c r="V82" s="20" t="s">
        <v>113</v>
      </c>
    </row>
    <row r="83" spans="1:22">
      <c r="A83" s="9" t="s">
        <v>70</v>
      </c>
      <c r="B83" s="9" t="s">
        <v>65</v>
      </c>
      <c r="C83" s="9" t="s">
        <v>51</v>
      </c>
      <c r="D83" s="14">
        <v>1</v>
      </c>
      <c r="E83" s="9">
        <v>1.65</v>
      </c>
      <c r="F83" s="14">
        <v>0.5</v>
      </c>
      <c r="G83" s="15">
        <v>0.52</v>
      </c>
      <c r="H83" s="9">
        <v>0.92</v>
      </c>
      <c r="I83" s="9">
        <v>5.6000000000000001E-2</v>
      </c>
      <c r="J83" s="15">
        <v>1.131702</v>
      </c>
      <c r="K83" s="21" t="s">
        <v>120</v>
      </c>
      <c r="L83" s="26"/>
      <c r="M83" s="9"/>
      <c r="N83" s="9"/>
      <c r="O83" s="18"/>
      <c r="P83" s="14"/>
      <c r="Q83" s="14"/>
      <c r="R83" s="14"/>
      <c r="S83" s="14"/>
      <c r="T83" s="27"/>
      <c r="U83" s="9" t="s">
        <v>40</v>
      </c>
      <c r="V83" s="21" t="s">
        <v>113</v>
      </c>
    </row>
    <row r="84" spans="1:22">
      <c r="A84" s="12" t="s">
        <v>71</v>
      </c>
      <c r="B84" s="12" t="s">
        <v>65</v>
      </c>
      <c r="C84" s="12" t="s">
        <v>61</v>
      </c>
      <c r="D84" s="4">
        <v>1</v>
      </c>
      <c r="E84" s="10">
        <v>1.65</v>
      </c>
      <c r="F84" s="4">
        <v>0.5</v>
      </c>
      <c r="G84" s="11">
        <v>0.52</v>
      </c>
      <c r="H84" s="10">
        <v>1.07</v>
      </c>
      <c r="I84" s="12">
        <v>5.6000000000000001E-2</v>
      </c>
      <c r="J84" s="11">
        <v>1.3050179999999998</v>
      </c>
      <c r="K84" s="20" t="s">
        <v>120</v>
      </c>
      <c r="L84" s="24"/>
      <c r="M84" s="10"/>
      <c r="N84" s="10"/>
      <c r="O84" s="10"/>
      <c r="P84" s="5"/>
      <c r="Q84" s="5"/>
      <c r="R84" s="4"/>
      <c r="S84" s="4"/>
      <c r="T84" s="25"/>
      <c r="U84" s="10" t="s">
        <v>40</v>
      </c>
      <c r="V84" s="20" t="s">
        <v>113</v>
      </c>
    </row>
    <row r="85" spans="1:22">
      <c r="A85" s="9" t="s">
        <v>76</v>
      </c>
      <c r="B85" s="9" t="s">
        <v>73</v>
      </c>
      <c r="C85" s="9" t="s">
        <v>44</v>
      </c>
      <c r="D85" s="14">
        <v>1</v>
      </c>
      <c r="E85" s="9">
        <v>1.65</v>
      </c>
      <c r="F85" s="14">
        <v>0.5</v>
      </c>
      <c r="G85" s="15">
        <v>0.52</v>
      </c>
      <c r="H85" s="9">
        <v>0.94</v>
      </c>
      <c r="I85" s="9">
        <v>5.6000000000000001E-2</v>
      </c>
      <c r="J85" s="15">
        <v>1.160544</v>
      </c>
      <c r="K85" s="21" t="s">
        <v>120</v>
      </c>
      <c r="L85" s="26"/>
      <c r="M85" s="9"/>
      <c r="N85" s="9"/>
      <c r="O85" s="18"/>
      <c r="P85" s="14"/>
      <c r="Q85" s="14"/>
      <c r="R85" s="14"/>
      <c r="S85" s="14"/>
      <c r="T85" s="27"/>
      <c r="U85" s="9" t="s">
        <v>40</v>
      </c>
      <c r="V85" s="21" t="s">
        <v>113</v>
      </c>
    </row>
    <row r="86" spans="1:22">
      <c r="A86" s="12" t="s">
        <v>77</v>
      </c>
      <c r="B86" s="12" t="s">
        <v>73</v>
      </c>
      <c r="C86" s="12" t="s">
        <v>51</v>
      </c>
      <c r="D86" s="10">
        <v>0.98</v>
      </c>
      <c r="E86" s="10">
        <v>1.65</v>
      </c>
      <c r="F86" s="4">
        <v>0.5</v>
      </c>
      <c r="G86" s="11">
        <v>0.52</v>
      </c>
      <c r="H86" s="10">
        <v>1.1599999999999999</v>
      </c>
      <c r="I86" s="12">
        <v>5.6000000000000001E-2</v>
      </c>
      <c r="J86" s="11">
        <v>1.3928640000000001</v>
      </c>
      <c r="K86" s="20" t="s">
        <v>120</v>
      </c>
      <c r="L86" s="24"/>
      <c r="M86" s="10"/>
      <c r="N86" s="10"/>
      <c r="O86" s="10"/>
      <c r="P86" s="5"/>
      <c r="Q86" s="5"/>
      <c r="R86" s="4"/>
      <c r="S86" s="4"/>
      <c r="T86" s="25"/>
      <c r="U86" s="10" t="s">
        <v>40</v>
      </c>
      <c r="V86" s="20" t="s">
        <v>113</v>
      </c>
    </row>
    <row r="87" spans="1:22">
      <c r="A87" s="9" t="s">
        <v>78</v>
      </c>
      <c r="B87" s="9" t="s">
        <v>73</v>
      </c>
      <c r="C87" s="9" t="s">
        <v>61</v>
      </c>
      <c r="D87" s="9">
        <v>0.95</v>
      </c>
      <c r="E87" s="9">
        <v>1.65</v>
      </c>
      <c r="F87" s="14">
        <v>0.5</v>
      </c>
      <c r="G87" s="15">
        <v>0.52</v>
      </c>
      <c r="H87" s="9">
        <v>1.35</v>
      </c>
      <c r="I87" s="9">
        <v>5.6000000000000001E-2</v>
      </c>
      <c r="J87" s="9"/>
      <c r="K87" s="21" t="s">
        <v>120</v>
      </c>
      <c r="L87" s="26"/>
      <c r="M87" s="9"/>
      <c r="N87" s="9"/>
      <c r="O87" s="18"/>
      <c r="P87" s="14"/>
      <c r="Q87" s="14"/>
      <c r="R87" s="14"/>
      <c r="S87" s="14"/>
      <c r="T87" s="27"/>
      <c r="U87" s="9" t="s">
        <v>40</v>
      </c>
      <c r="V87" s="21" t="s">
        <v>113</v>
      </c>
    </row>
    <row r="88" spans="1:22">
      <c r="A88" s="12" t="s">
        <v>79</v>
      </c>
      <c r="B88" s="10" t="s">
        <v>80</v>
      </c>
      <c r="C88" s="12" t="s">
        <v>42</v>
      </c>
      <c r="D88" s="4">
        <v>1</v>
      </c>
      <c r="E88" s="10">
        <v>1.65</v>
      </c>
      <c r="F88" s="4">
        <v>0.5</v>
      </c>
      <c r="G88" s="11">
        <v>0.52</v>
      </c>
      <c r="H88" s="10">
        <v>0.91</v>
      </c>
      <c r="I88" s="10">
        <v>5.6000000000000001E-2</v>
      </c>
      <c r="J88" s="10"/>
      <c r="K88" s="20" t="s">
        <v>120</v>
      </c>
      <c r="L88" s="24"/>
      <c r="M88" s="10"/>
      <c r="N88" s="10"/>
      <c r="O88" s="10"/>
      <c r="P88" s="4"/>
      <c r="Q88" s="4"/>
      <c r="R88" s="4"/>
      <c r="S88" s="4"/>
      <c r="T88" s="25"/>
      <c r="U88" s="10" t="s">
        <v>40</v>
      </c>
      <c r="V88" s="20" t="s">
        <v>113</v>
      </c>
    </row>
    <row r="89" spans="1:22" ht="13.5" thickBot="1">
      <c r="A89" s="9" t="s">
        <v>83</v>
      </c>
      <c r="B89" s="9" t="s">
        <v>80</v>
      </c>
      <c r="C89" s="9" t="s">
        <v>51</v>
      </c>
      <c r="D89" s="9">
        <v>0.94</v>
      </c>
      <c r="E89" s="9">
        <v>1.65</v>
      </c>
      <c r="F89" s="14">
        <v>0.5</v>
      </c>
      <c r="G89" s="15">
        <v>0.52</v>
      </c>
      <c r="H89" s="15">
        <v>1.1399999999999999</v>
      </c>
      <c r="I89" s="9">
        <v>5.6000000000000001E-2</v>
      </c>
      <c r="J89" s="9"/>
      <c r="K89" s="21" t="s">
        <v>120</v>
      </c>
      <c r="L89" s="33"/>
      <c r="M89" s="34"/>
      <c r="N89" s="34"/>
      <c r="O89" s="35"/>
      <c r="P89" s="36"/>
      <c r="Q89" s="36"/>
      <c r="R89" s="36"/>
      <c r="S89" s="36"/>
      <c r="T89" s="37"/>
      <c r="U89" s="9" t="s">
        <v>40</v>
      </c>
      <c r="V89" s="21" t="s">
        <v>113</v>
      </c>
    </row>
    <row r="90" spans="1:22" s="2" customFormat="1" ht="20.100000000000001" customHeight="1">
      <c r="A90" s="160" t="s">
        <v>101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1"/>
      <c r="M90" s="161"/>
      <c r="N90" s="161"/>
      <c r="O90" s="161"/>
      <c r="P90" s="161"/>
      <c r="Q90" s="161"/>
      <c r="R90" s="161"/>
      <c r="S90" s="161"/>
      <c r="T90" s="161"/>
    </row>
    <row r="91" spans="1:22" s="2" customFormat="1" ht="20.100000000000001" customHeight="1">
      <c r="A91" s="160" t="s">
        <v>102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</row>
  </sheetData>
  <mergeCells count="16">
    <mergeCell ref="A32:T32"/>
    <mergeCell ref="A1:T1"/>
    <mergeCell ref="A3:T3"/>
    <mergeCell ref="A4:K4"/>
    <mergeCell ref="L4:T4"/>
    <mergeCell ref="A31:T31"/>
    <mergeCell ref="A35:T35"/>
    <mergeCell ref="A36:K36"/>
    <mergeCell ref="L36:T36"/>
    <mergeCell ref="A63:T63"/>
    <mergeCell ref="A64:T64"/>
    <mergeCell ref="A90:T90"/>
    <mergeCell ref="A91:T91"/>
    <mergeCell ref="A69:T69"/>
    <mergeCell ref="A70:K70"/>
    <mergeCell ref="L70:T70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&amp;L&amp;1#&amp;"Calibri"&amp;8&amp;K000000General - All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14"/>
  <sheetViews>
    <sheetView zoomScale="80" zoomScaleNormal="80" workbookViewId="0">
      <selection activeCell="F120" sqref="F120"/>
    </sheetView>
  </sheetViews>
  <sheetFormatPr defaultColWidth="9.140625" defaultRowHeight="12.75"/>
  <cols>
    <col min="1" max="1" width="60.57031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6.5703125" style="1" bestFit="1" customWidth="1"/>
    <col min="10" max="10" width="36.28515625" style="1" bestFit="1" customWidth="1"/>
    <col min="11" max="11" width="38" style="3" bestFit="1" customWidth="1"/>
    <col min="12" max="12" width="16.5703125" style="3" customWidth="1"/>
    <col min="13" max="13" width="31.42578125" style="3" customWidth="1"/>
    <col min="14" max="14" width="27.85546875" style="1" customWidth="1"/>
    <col min="15" max="15" width="53.5703125" style="1" customWidth="1"/>
    <col min="16" max="17" width="21.42578125" style="1" customWidth="1"/>
    <col min="18" max="18" width="17.85546875" style="1" customWidth="1"/>
    <col min="19" max="19" width="15.140625" style="1" customWidth="1"/>
    <col min="20" max="20" width="27" style="1" customWidth="1"/>
    <col min="21" max="16384" width="9.140625" style="1"/>
  </cols>
  <sheetData>
    <row r="1" spans="1:20" ht="19.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89"/>
      <c r="R1" s="289"/>
      <c r="S1" s="289"/>
      <c r="T1" s="289"/>
    </row>
    <row r="3" spans="1:20" s="2" customFormat="1" ht="30" customHeight="1">
      <c r="A3" s="50" t="s">
        <v>123</v>
      </c>
      <c r="B3" s="51"/>
      <c r="C3" s="51"/>
      <c r="D3" s="51"/>
      <c r="E3" s="59"/>
      <c r="F3" s="56"/>
      <c r="G3" s="56"/>
      <c r="H3" s="56"/>
      <c r="I3" s="56"/>
      <c r="J3" s="56"/>
      <c r="K3" s="60"/>
      <c r="L3" s="85"/>
      <c r="M3" s="86"/>
      <c r="N3" s="86"/>
      <c r="O3" s="86"/>
      <c r="P3" s="86"/>
      <c r="Q3" s="86"/>
      <c r="R3" s="86"/>
      <c r="S3" s="86"/>
      <c r="T3" s="87"/>
    </row>
    <row r="4" spans="1:20" s="2" customFormat="1" ht="30" customHeight="1">
      <c r="A4" s="145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64"/>
      <c r="L4" s="165"/>
      <c r="M4" s="166"/>
      <c r="N4" s="166"/>
      <c r="O4" s="166"/>
      <c r="P4" s="166"/>
      <c r="Q4" s="166"/>
      <c r="R4" s="166"/>
      <c r="S4" s="166"/>
      <c r="T4" s="166"/>
    </row>
    <row r="5" spans="1:20" s="2" customFormat="1" ht="27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7" t="s">
        <v>25</v>
      </c>
      <c r="L5" s="88"/>
      <c r="M5" s="89"/>
      <c r="N5" s="89"/>
      <c r="O5" s="88"/>
      <c r="P5" s="89"/>
      <c r="Q5" s="89"/>
      <c r="R5" s="89"/>
      <c r="S5" s="89"/>
      <c r="T5" s="89"/>
    </row>
    <row r="6" spans="1:20">
      <c r="A6" s="12" t="s">
        <v>26</v>
      </c>
      <c r="B6" s="10" t="s">
        <v>27</v>
      </c>
      <c r="C6" s="10" t="s">
        <v>28</v>
      </c>
      <c r="D6" s="10">
        <v>1.3</v>
      </c>
      <c r="E6" s="11">
        <v>1.67</v>
      </c>
      <c r="F6" s="10">
        <v>0.6</v>
      </c>
      <c r="G6" s="11">
        <v>0.44</v>
      </c>
      <c r="H6" s="10">
        <v>0.19</v>
      </c>
      <c r="I6" s="45">
        <v>4.9000000000000002E-2</v>
      </c>
      <c r="J6" s="11">
        <v>0.28845399999999999</v>
      </c>
      <c r="K6" s="10" t="s">
        <v>124</v>
      </c>
      <c r="L6" s="90"/>
      <c r="M6" s="90"/>
      <c r="N6" s="90"/>
      <c r="O6" s="90"/>
      <c r="P6" s="84"/>
      <c r="Q6" s="84"/>
      <c r="R6" s="84"/>
      <c r="S6" s="84"/>
      <c r="T6" s="91"/>
    </row>
    <row r="7" spans="1:20">
      <c r="A7" s="9" t="s">
        <v>37</v>
      </c>
      <c r="B7" s="9" t="s">
        <v>27</v>
      </c>
      <c r="C7" s="9" t="s">
        <v>38</v>
      </c>
      <c r="D7" s="18">
        <v>1.4</v>
      </c>
      <c r="E7" s="48">
        <v>1.67</v>
      </c>
      <c r="F7" s="18">
        <v>0.6</v>
      </c>
      <c r="G7" s="15">
        <v>0.44</v>
      </c>
      <c r="H7" s="9">
        <v>0.22</v>
      </c>
      <c r="I7" s="44">
        <v>4.9000000000000002E-2</v>
      </c>
      <c r="J7" s="15">
        <v>0.32573400000000002</v>
      </c>
      <c r="K7" s="9" t="s">
        <v>124</v>
      </c>
      <c r="L7" s="90"/>
      <c r="M7" s="90"/>
      <c r="N7" s="90"/>
      <c r="O7" s="90"/>
      <c r="P7" s="84"/>
      <c r="Q7" s="84"/>
      <c r="R7" s="84"/>
      <c r="S7" s="84"/>
      <c r="T7" s="91"/>
    </row>
    <row r="8" spans="1:20">
      <c r="A8" s="12" t="s">
        <v>41</v>
      </c>
      <c r="B8" s="10" t="s">
        <v>27</v>
      </c>
      <c r="C8" s="10" t="s">
        <v>42</v>
      </c>
      <c r="D8" s="10">
        <v>1.3</v>
      </c>
      <c r="E8" s="11">
        <v>1.67</v>
      </c>
      <c r="F8" s="10">
        <v>0.6</v>
      </c>
      <c r="G8" s="11">
        <v>0.44</v>
      </c>
      <c r="H8" s="10">
        <v>0.28999999999999998</v>
      </c>
      <c r="I8" s="45">
        <v>4.9000000000000002E-2</v>
      </c>
      <c r="J8" s="11">
        <v>0.41893400000000003</v>
      </c>
      <c r="K8" s="10" t="s">
        <v>124</v>
      </c>
      <c r="L8" s="90"/>
      <c r="M8" s="90"/>
      <c r="N8" s="90"/>
      <c r="O8" s="90"/>
      <c r="P8" s="84"/>
      <c r="Q8" s="84"/>
      <c r="R8" s="84"/>
      <c r="S8" s="84"/>
      <c r="T8" s="91"/>
    </row>
    <row r="9" spans="1:20">
      <c r="A9" s="9" t="s">
        <v>43</v>
      </c>
      <c r="B9" s="9" t="s">
        <v>27</v>
      </c>
      <c r="C9" s="9" t="s">
        <v>44</v>
      </c>
      <c r="D9" s="18">
        <v>1.3</v>
      </c>
      <c r="E9" s="48">
        <v>1.67</v>
      </c>
      <c r="F9" s="18">
        <v>0.6</v>
      </c>
      <c r="G9" s="15">
        <v>0.44</v>
      </c>
      <c r="H9" s="9">
        <v>0.36</v>
      </c>
      <c r="I9" s="44">
        <v>4.9000000000000002E-2</v>
      </c>
      <c r="J9" s="15">
        <v>0.51213399999999998</v>
      </c>
      <c r="K9" s="9" t="s">
        <v>124</v>
      </c>
      <c r="L9" s="90"/>
      <c r="M9" s="90"/>
      <c r="N9" s="90"/>
      <c r="O9" s="90"/>
      <c r="P9" s="84"/>
      <c r="Q9" s="84"/>
      <c r="R9" s="84"/>
      <c r="S9" s="84"/>
      <c r="T9" s="91"/>
    </row>
    <row r="10" spans="1:20">
      <c r="A10" s="12" t="s">
        <v>45</v>
      </c>
      <c r="B10" s="10" t="s">
        <v>46</v>
      </c>
      <c r="C10" s="10" t="s">
        <v>42</v>
      </c>
      <c r="D10" s="10">
        <v>1.3</v>
      </c>
      <c r="E10" s="11">
        <v>1.67</v>
      </c>
      <c r="F10" s="10">
        <v>0.6</v>
      </c>
      <c r="G10" s="11">
        <v>0.44</v>
      </c>
      <c r="H10" s="10">
        <v>0.38</v>
      </c>
      <c r="I10" s="45">
        <v>4.9000000000000002E-2</v>
      </c>
      <c r="J10" s="11">
        <v>0.51782399999999995</v>
      </c>
      <c r="K10" s="10" t="s">
        <v>124</v>
      </c>
      <c r="L10" s="90"/>
      <c r="M10" s="90"/>
      <c r="N10" s="90"/>
      <c r="O10" s="90"/>
      <c r="P10" s="84"/>
      <c r="Q10" s="84"/>
      <c r="R10" s="84"/>
      <c r="S10" s="84"/>
      <c r="T10" s="91"/>
    </row>
    <row r="11" spans="1:20">
      <c r="A11" s="9" t="s">
        <v>49</v>
      </c>
      <c r="B11" s="9" t="s">
        <v>46</v>
      </c>
      <c r="C11" s="9" t="s">
        <v>44</v>
      </c>
      <c r="D11" s="18">
        <v>1.2</v>
      </c>
      <c r="E11" s="48">
        <v>1.67</v>
      </c>
      <c r="F11" s="18">
        <v>0.6</v>
      </c>
      <c r="G11" s="15">
        <v>0.44</v>
      </c>
      <c r="H11" s="9">
        <v>0.47</v>
      </c>
      <c r="I11" s="44">
        <v>4.9000000000000002E-2</v>
      </c>
      <c r="J11" s="15">
        <v>0.63302399999999992</v>
      </c>
      <c r="K11" s="9" t="s">
        <v>124</v>
      </c>
      <c r="L11" s="90"/>
      <c r="M11" s="90"/>
      <c r="N11" s="90"/>
      <c r="O11" s="90"/>
      <c r="P11" s="84"/>
      <c r="Q11" s="84"/>
      <c r="R11" s="84"/>
      <c r="S11" s="84"/>
      <c r="T11" s="91"/>
    </row>
    <row r="12" spans="1:20">
      <c r="A12" s="12" t="s">
        <v>50</v>
      </c>
      <c r="B12" s="10" t="s">
        <v>46</v>
      </c>
      <c r="C12" s="10" t="s">
        <v>51</v>
      </c>
      <c r="D12" s="10">
        <v>1.2</v>
      </c>
      <c r="E12" s="11">
        <v>1.67</v>
      </c>
      <c r="F12" s="10">
        <v>0.6</v>
      </c>
      <c r="G12" s="11">
        <v>0.44</v>
      </c>
      <c r="H12" s="10">
        <v>0.57999999999999996</v>
      </c>
      <c r="I12" s="45">
        <v>4.9000000000000002E-2</v>
      </c>
      <c r="J12" s="11">
        <v>0.75974399999999986</v>
      </c>
      <c r="K12" s="10" t="s">
        <v>124</v>
      </c>
      <c r="L12" s="90"/>
      <c r="M12" s="90"/>
      <c r="N12" s="90"/>
      <c r="O12" s="90"/>
      <c r="P12" s="84"/>
      <c r="Q12" s="84"/>
      <c r="R12" s="84"/>
      <c r="S12" s="84"/>
      <c r="T12" s="91"/>
    </row>
    <row r="13" spans="1:20">
      <c r="A13" s="9" t="s">
        <v>52</v>
      </c>
      <c r="B13" s="9" t="s">
        <v>38</v>
      </c>
      <c r="C13" s="9" t="s">
        <v>53</v>
      </c>
      <c r="D13" s="18">
        <v>1.3</v>
      </c>
      <c r="E13" s="48">
        <v>1.67</v>
      </c>
      <c r="F13" s="18">
        <v>0.6</v>
      </c>
      <c r="G13" s="15">
        <v>0.44</v>
      </c>
      <c r="H13" s="9">
        <v>0.27</v>
      </c>
      <c r="I13" s="44">
        <v>4.9000000000000002E-2</v>
      </c>
      <c r="J13" s="15">
        <v>0.37931999999999999</v>
      </c>
      <c r="K13" s="9" t="s">
        <v>124</v>
      </c>
      <c r="L13" s="90"/>
      <c r="M13" s="90"/>
      <c r="N13" s="90"/>
      <c r="O13" s="90"/>
      <c r="P13" s="84"/>
      <c r="Q13" s="84"/>
      <c r="R13" s="84"/>
      <c r="S13" s="84"/>
      <c r="T13" s="92"/>
    </row>
    <row r="14" spans="1:20">
      <c r="A14" s="12" t="s">
        <v>56</v>
      </c>
      <c r="B14" s="12" t="s">
        <v>38</v>
      </c>
      <c r="C14" s="10" t="s">
        <v>42</v>
      </c>
      <c r="D14" s="10">
        <v>1.2</v>
      </c>
      <c r="E14" s="11">
        <v>1.67</v>
      </c>
      <c r="F14" s="10">
        <v>0.6</v>
      </c>
      <c r="G14" s="11">
        <v>0.44</v>
      </c>
      <c r="H14" s="10">
        <v>0.47</v>
      </c>
      <c r="I14" s="45">
        <v>4.9000000000000002E-2</v>
      </c>
      <c r="J14" s="11">
        <v>0.62570399999999993</v>
      </c>
      <c r="K14" s="10" t="s">
        <v>124</v>
      </c>
      <c r="L14" s="90"/>
      <c r="M14" s="90"/>
      <c r="N14" s="90"/>
      <c r="O14" s="90"/>
      <c r="P14" s="84"/>
      <c r="Q14" s="84"/>
      <c r="R14" s="84"/>
      <c r="S14" s="84"/>
      <c r="T14" s="91"/>
    </row>
    <row r="15" spans="1:20">
      <c r="A15" s="9" t="s">
        <v>58</v>
      </c>
      <c r="B15" s="9" t="s">
        <v>38</v>
      </c>
      <c r="C15" s="9" t="s">
        <v>44</v>
      </c>
      <c r="D15" s="18">
        <v>1.1000000000000001</v>
      </c>
      <c r="E15" s="48">
        <v>1.67</v>
      </c>
      <c r="F15" s="18">
        <v>0.6</v>
      </c>
      <c r="G15" s="15">
        <v>0.44</v>
      </c>
      <c r="H15" s="9">
        <v>0.59</v>
      </c>
      <c r="I15" s="44">
        <v>4.9000000000000002E-2</v>
      </c>
      <c r="J15" s="15">
        <v>0.76490399999999992</v>
      </c>
      <c r="K15" s="9" t="s">
        <v>124</v>
      </c>
      <c r="L15" s="90"/>
      <c r="M15" s="90"/>
      <c r="N15" s="90"/>
      <c r="O15" s="90"/>
      <c r="P15" s="84"/>
      <c r="Q15" s="84"/>
      <c r="R15" s="84"/>
      <c r="S15" s="84"/>
      <c r="T15" s="91"/>
    </row>
    <row r="16" spans="1:20">
      <c r="A16" s="12" t="s">
        <v>59</v>
      </c>
      <c r="B16" s="12" t="s">
        <v>38</v>
      </c>
      <c r="C16" s="10" t="s">
        <v>51</v>
      </c>
      <c r="D16" s="10">
        <v>1.1000000000000001</v>
      </c>
      <c r="E16" s="11">
        <v>1.67</v>
      </c>
      <c r="F16" s="10">
        <v>0.6</v>
      </c>
      <c r="G16" s="11">
        <v>0.44</v>
      </c>
      <c r="H16" s="10">
        <v>0.72</v>
      </c>
      <c r="I16" s="45">
        <v>4.9000000000000002E-2</v>
      </c>
      <c r="J16" s="11">
        <v>0.91802399999999995</v>
      </c>
      <c r="K16" s="10" t="s">
        <v>124</v>
      </c>
      <c r="L16" s="90"/>
      <c r="M16" s="90"/>
      <c r="N16" s="90"/>
      <c r="O16" s="90"/>
      <c r="P16" s="84"/>
      <c r="Q16" s="84"/>
      <c r="R16" s="84"/>
      <c r="S16" s="84"/>
      <c r="T16" s="91"/>
    </row>
    <row r="17" spans="1:20">
      <c r="A17" s="9" t="s">
        <v>60</v>
      </c>
      <c r="B17" s="9" t="s">
        <v>38</v>
      </c>
      <c r="C17" s="9" t="s">
        <v>61</v>
      </c>
      <c r="D17" s="18">
        <v>1.1000000000000001</v>
      </c>
      <c r="E17" s="48">
        <v>1.67</v>
      </c>
      <c r="F17" s="18">
        <v>0.6</v>
      </c>
      <c r="G17" s="15">
        <v>0.44</v>
      </c>
      <c r="H17" s="9">
        <v>0.84</v>
      </c>
      <c r="I17" s="44">
        <v>4.9000000000000002E-2</v>
      </c>
      <c r="J17" s="15">
        <v>1.5209999999999999</v>
      </c>
      <c r="K17" s="9" t="s">
        <v>124</v>
      </c>
      <c r="L17" s="90"/>
      <c r="M17" s="90"/>
      <c r="N17" s="90"/>
      <c r="O17" s="90"/>
      <c r="P17" s="84"/>
      <c r="Q17" s="84"/>
      <c r="R17" s="84"/>
      <c r="S17" s="84"/>
      <c r="T17" s="91"/>
    </row>
    <row r="18" spans="1:20">
      <c r="A18" s="12" t="s">
        <v>62</v>
      </c>
      <c r="B18" s="12" t="s">
        <v>38</v>
      </c>
      <c r="C18" s="12" t="s">
        <v>63</v>
      </c>
      <c r="D18" s="10">
        <v>1.1000000000000001</v>
      </c>
      <c r="E18" s="11">
        <v>1.67</v>
      </c>
      <c r="F18" s="10">
        <v>0.6</v>
      </c>
      <c r="G18" s="11">
        <v>0.44</v>
      </c>
      <c r="H18" s="10">
        <v>0.96</v>
      </c>
      <c r="I18" s="45">
        <v>4.9000000000000002E-2</v>
      </c>
      <c r="J18" s="11">
        <v>1.197816</v>
      </c>
      <c r="K18" s="10" t="s">
        <v>124</v>
      </c>
      <c r="L18" s="90"/>
      <c r="M18" s="90"/>
      <c r="N18" s="90"/>
      <c r="O18" s="90"/>
      <c r="P18" s="84"/>
      <c r="Q18" s="84"/>
      <c r="R18" s="84"/>
      <c r="S18" s="84"/>
      <c r="T18" s="91"/>
    </row>
    <row r="19" spans="1:20">
      <c r="A19" s="9" t="s">
        <v>64</v>
      </c>
      <c r="B19" s="9" t="s">
        <v>65</v>
      </c>
      <c r="C19" s="9" t="s">
        <v>27</v>
      </c>
      <c r="D19" s="18">
        <v>1.3</v>
      </c>
      <c r="E19" s="48">
        <v>1.67</v>
      </c>
      <c r="F19" s="18">
        <v>0.6</v>
      </c>
      <c r="G19" s="15">
        <v>0.44</v>
      </c>
      <c r="H19" s="9">
        <v>0.27</v>
      </c>
      <c r="I19" s="44">
        <v>4.9000000000000002E-2</v>
      </c>
      <c r="J19" s="15">
        <v>0.40411799999999998</v>
      </c>
      <c r="K19" s="9" t="s">
        <v>124</v>
      </c>
      <c r="L19" s="90"/>
      <c r="M19" s="90"/>
      <c r="N19" s="90"/>
      <c r="O19" s="90"/>
      <c r="P19" s="84"/>
      <c r="Q19" s="84"/>
      <c r="R19" s="84"/>
      <c r="S19" s="84"/>
      <c r="T19" s="91"/>
    </row>
    <row r="20" spans="1:20">
      <c r="A20" s="12" t="s">
        <v>68</v>
      </c>
      <c r="B20" s="12" t="s">
        <v>65</v>
      </c>
      <c r="C20" s="10" t="s">
        <v>42</v>
      </c>
      <c r="D20" s="4">
        <v>1.1000000000000001</v>
      </c>
      <c r="E20" s="11">
        <v>1.67</v>
      </c>
      <c r="F20" s="10">
        <v>0.6</v>
      </c>
      <c r="G20" s="11">
        <v>0.44</v>
      </c>
      <c r="H20" s="11">
        <v>0.6</v>
      </c>
      <c r="I20" s="45">
        <v>4.9000000000000002E-2</v>
      </c>
      <c r="J20" s="11">
        <v>0.77134199999999997</v>
      </c>
      <c r="K20" s="10" t="s">
        <v>124</v>
      </c>
      <c r="L20" s="90"/>
      <c r="M20" s="90"/>
      <c r="N20" s="90"/>
      <c r="O20" s="90"/>
      <c r="P20" s="84"/>
      <c r="Q20" s="84"/>
      <c r="R20" s="84"/>
      <c r="S20" s="84"/>
      <c r="T20" s="91"/>
    </row>
    <row r="21" spans="1:20">
      <c r="A21" s="9" t="s">
        <v>69</v>
      </c>
      <c r="B21" s="9" t="s">
        <v>65</v>
      </c>
      <c r="C21" s="9" t="s">
        <v>44</v>
      </c>
      <c r="D21" s="18">
        <v>1.1000000000000001</v>
      </c>
      <c r="E21" s="48">
        <v>1.67</v>
      </c>
      <c r="F21" s="18">
        <v>0.6</v>
      </c>
      <c r="G21" s="15">
        <v>0.44</v>
      </c>
      <c r="H21" s="9">
        <v>0.75</v>
      </c>
      <c r="I21" s="44">
        <v>4.9000000000000002E-2</v>
      </c>
      <c r="J21" s="15">
        <v>0.94294199999999995</v>
      </c>
      <c r="K21" s="9" t="s">
        <v>124</v>
      </c>
      <c r="L21" s="90"/>
      <c r="M21" s="90"/>
      <c r="N21" s="90"/>
      <c r="O21" s="90"/>
      <c r="P21" s="84"/>
      <c r="Q21" s="84"/>
      <c r="R21" s="84"/>
      <c r="S21" s="84"/>
      <c r="T21" s="91"/>
    </row>
    <row r="22" spans="1:20">
      <c r="A22" s="12" t="s">
        <v>70</v>
      </c>
      <c r="B22" s="12" t="s">
        <v>65</v>
      </c>
      <c r="C22" s="10" t="s">
        <v>51</v>
      </c>
      <c r="D22" s="10">
        <v>1.1000000000000001</v>
      </c>
      <c r="E22" s="11">
        <v>1.67</v>
      </c>
      <c r="F22" s="10">
        <v>0.6</v>
      </c>
      <c r="G22" s="11">
        <v>0.44</v>
      </c>
      <c r="H22" s="10">
        <v>0.92</v>
      </c>
      <c r="I22" s="45">
        <v>4.9000000000000002E-2</v>
      </c>
      <c r="J22" s="11">
        <v>1.131702</v>
      </c>
      <c r="K22" s="10" t="s">
        <v>124</v>
      </c>
      <c r="L22" s="90"/>
      <c r="M22" s="90"/>
      <c r="N22" s="90"/>
      <c r="O22" s="90"/>
      <c r="P22" s="84"/>
      <c r="Q22" s="84"/>
      <c r="R22" s="84"/>
      <c r="S22" s="84"/>
      <c r="T22" s="91"/>
    </row>
    <row r="23" spans="1:20">
      <c r="A23" s="9" t="s">
        <v>71</v>
      </c>
      <c r="B23" s="9" t="s">
        <v>65</v>
      </c>
      <c r="C23" s="9" t="s">
        <v>61</v>
      </c>
      <c r="D23" s="47">
        <v>1</v>
      </c>
      <c r="E23" s="48">
        <v>1.67</v>
      </c>
      <c r="F23" s="18">
        <v>0.6</v>
      </c>
      <c r="G23" s="15">
        <v>0.44</v>
      </c>
      <c r="H23" s="9">
        <v>1.07</v>
      </c>
      <c r="I23" s="44">
        <v>4.9000000000000002E-2</v>
      </c>
      <c r="J23" s="15">
        <v>1.3050179999999998</v>
      </c>
      <c r="K23" s="9" t="s">
        <v>124</v>
      </c>
      <c r="L23" s="90"/>
      <c r="M23" s="90"/>
      <c r="N23" s="90"/>
      <c r="O23" s="90"/>
      <c r="P23" s="84"/>
      <c r="Q23" s="84"/>
      <c r="R23" s="84"/>
      <c r="S23" s="84"/>
      <c r="T23" s="91"/>
    </row>
    <row r="24" spans="1:20">
      <c r="A24" s="12" t="s">
        <v>72</v>
      </c>
      <c r="B24" s="12" t="s">
        <v>73</v>
      </c>
      <c r="C24" s="12" t="s">
        <v>28</v>
      </c>
      <c r="D24" s="10">
        <v>1.2</v>
      </c>
      <c r="E24" s="11">
        <v>1.67</v>
      </c>
      <c r="F24" s="10">
        <v>0.6</v>
      </c>
      <c r="G24" s="11">
        <v>0.44</v>
      </c>
      <c r="H24" s="10">
        <v>0.48</v>
      </c>
      <c r="I24" s="45">
        <v>4.9000000000000002E-2</v>
      </c>
      <c r="J24" s="11">
        <v>0.65366400000000002</v>
      </c>
      <c r="K24" s="10" t="s">
        <v>124</v>
      </c>
      <c r="L24" s="90"/>
      <c r="M24" s="90"/>
      <c r="N24" s="90"/>
      <c r="O24" s="90"/>
      <c r="P24" s="84"/>
      <c r="Q24" s="84"/>
      <c r="R24" s="84"/>
      <c r="S24" s="84"/>
      <c r="T24" s="91"/>
    </row>
    <row r="25" spans="1:20">
      <c r="A25" s="9" t="s">
        <v>76</v>
      </c>
      <c r="B25" s="9" t="s">
        <v>73</v>
      </c>
      <c r="C25" s="9" t="s">
        <v>44</v>
      </c>
      <c r="D25" s="18">
        <v>1.1000000000000001</v>
      </c>
      <c r="E25" s="48">
        <v>1.67</v>
      </c>
      <c r="F25" s="18">
        <v>0.6</v>
      </c>
      <c r="G25" s="15">
        <v>0.44</v>
      </c>
      <c r="H25" s="9">
        <v>0.94</v>
      </c>
      <c r="I25" s="44">
        <v>4.9000000000000002E-2</v>
      </c>
      <c r="J25" s="15">
        <v>1.160544</v>
      </c>
      <c r="K25" s="9" t="s">
        <v>124</v>
      </c>
      <c r="L25" s="90"/>
      <c r="M25" s="90"/>
      <c r="N25" s="90"/>
      <c r="O25" s="90"/>
      <c r="P25" s="84"/>
      <c r="Q25" s="84"/>
      <c r="R25" s="84"/>
      <c r="S25" s="84"/>
      <c r="T25" s="91"/>
    </row>
    <row r="26" spans="1:20">
      <c r="A26" s="12" t="s">
        <v>77</v>
      </c>
      <c r="B26" s="12" t="s">
        <v>73</v>
      </c>
      <c r="C26" s="12" t="s">
        <v>51</v>
      </c>
      <c r="D26" s="10">
        <v>1</v>
      </c>
      <c r="E26" s="11">
        <v>1.67</v>
      </c>
      <c r="F26" s="10">
        <v>0.6</v>
      </c>
      <c r="G26" s="11">
        <v>0.44</v>
      </c>
      <c r="H26" s="10">
        <v>1.1599999999999999</v>
      </c>
      <c r="I26" s="45">
        <v>4.9000000000000002E-2</v>
      </c>
      <c r="J26" s="11">
        <v>1.3928640000000001</v>
      </c>
      <c r="K26" s="10" t="s">
        <v>124</v>
      </c>
      <c r="L26" s="90"/>
      <c r="M26" s="90"/>
      <c r="N26" s="90"/>
      <c r="O26" s="90"/>
      <c r="P26" s="84"/>
      <c r="Q26" s="84"/>
      <c r="R26" s="84"/>
      <c r="S26" s="84"/>
      <c r="T26" s="91"/>
    </row>
    <row r="27" spans="1:20">
      <c r="A27" s="9" t="s">
        <v>78</v>
      </c>
      <c r="B27" s="9" t="s">
        <v>73</v>
      </c>
      <c r="C27" s="9" t="s">
        <v>61</v>
      </c>
      <c r="D27" s="47">
        <v>1</v>
      </c>
      <c r="E27" s="48">
        <v>1.67</v>
      </c>
      <c r="F27" s="18">
        <v>0.6</v>
      </c>
      <c r="G27" s="15">
        <v>0.44</v>
      </c>
      <c r="H27" s="9">
        <v>1.35</v>
      </c>
      <c r="I27" s="44">
        <v>4.9000000000000002E-2</v>
      </c>
      <c r="J27" s="15">
        <v>1.606176</v>
      </c>
      <c r="K27" s="9" t="s">
        <v>124</v>
      </c>
      <c r="L27" s="90"/>
      <c r="M27" s="90"/>
      <c r="N27" s="90"/>
      <c r="O27" s="90"/>
      <c r="P27" s="84"/>
      <c r="Q27" s="84"/>
      <c r="R27" s="84"/>
      <c r="S27" s="84"/>
      <c r="T27" s="91"/>
    </row>
    <row r="28" spans="1:20">
      <c r="A28" s="12" t="s">
        <v>79</v>
      </c>
      <c r="B28" s="12" t="s">
        <v>80</v>
      </c>
      <c r="C28" s="12" t="s">
        <v>42</v>
      </c>
      <c r="D28" s="10">
        <v>1.1000000000000001</v>
      </c>
      <c r="E28" s="11">
        <v>1.67</v>
      </c>
      <c r="F28" s="10">
        <v>0.6</v>
      </c>
      <c r="G28" s="11">
        <v>0.44</v>
      </c>
      <c r="H28" s="10"/>
      <c r="I28" s="45">
        <v>4.9000000000000002E-2</v>
      </c>
      <c r="J28" s="11"/>
      <c r="K28" s="10" t="s">
        <v>124</v>
      </c>
      <c r="L28" s="90"/>
      <c r="M28" s="90"/>
      <c r="N28" s="90"/>
      <c r="O28" s="90"/>
      <c r="P28" s="84"/>
      <c r="Q28" s="84"/>
      <c r="R28" s="84"/>
      <c r="S28" s="84"/>
      <c r="T28" s="91"/>
    </row>
    <row r="29" spans="1:20">
      <c r="A29" s="9" t="s">
        <v>83</v>
      </c>
      <c r="B29" s="9" t="s">
        <v>80</v>
      </c>
      <c r="C29" s="9" t="s">
        <v>51</v>
      </c>
      <c r="D29" s="18">
        <v>0.99</v>
      </c>
      <c r="E29" s="48">
        <v>1.67</v>
      </c>
      <c r="F29" s="18">
        <v>0.6</v>
      </c>
      <c r="G29" s="15">
        <v>0.44</v>
      </c>
      <c r="H29" s="15">
        <v>1.4</v>
      </c>
      <c r="I29" s="44">
        <v>4.9000000000000002E-2</v>
      </c>
      <c r="J29" s="15">
        <v>1.6566639999999999</v>
      </c>
      <c r="K29" s="9" t="s">
        <v>124</v>
      </c>
      <c r="L29" s="90"/>
      <c r="M29" s="90"/>
      <c r="N29" s="90"/>
      <c r="O29" s="90"/>
      <c r="P29" s="84"/>
      <c r="Q29" s="84"/>
      <c r="R29" s="84"/>
      <c r="S29" s="84"/>
      <c r="T29" s="91"/>
    </row>
    <row r="30" spans="1:20">
      <c r="A30" s="12" t="s">
        <v>84</v>
      </c>
      <c r="B30" s="10" t="s">
        <v>80</v>
      </c>
      <c r="C30" s="10" t="s">
        <v>61</v>
      </c>
      <c r="D30" s="10">
        <v>0.97</v>
      </c>
      <c r="E30" s="11">
        <v>1.67</v>
      </c>
      <c r="F30" s="10">
        <v>0.6</v>
      </c>
      <c r="G30" s="11">
        <v>0.44</v>
      </c>
      <c r="H30" s="10">
        <v>1.63</v>
      </c>
      <c r="I30" s="45">
        <v>4.9000000000000002E-2</v>
      </c>
      <c r="J30" s="11">
        <v>1.9103759999999999</v>
      </c>
      <c r="K30" s="10" t="s">
        <v>124</v>
      </c>
      <c r="L30" s="90"/>
      <c r="M30" s="90"/>
      <c r="N30" s="90"/>
      <c r="O30" s="90"/>
      <c r="P30" s="84"/>
      <c r="Q30" s="84"/>
      <c r="R30" s="84"/>
      <c r="S30" s="84"/>
      <c r="T30" s="91"/>
    </row>
    <row r="31" spans="1:20" s="2" customFormat="1" ht="20.100000000000001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0" s="2" customFormat="1" ht="20.100000000000001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 s="2" customFormat="1" ht="20.100000000000001" customHeight="1"/>
    <row r="35" spans="1:20" s="2" customFormat="1" ht="30" customHeight="1">
      <c r="A35" s="53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1"/>
      <c r="M35" s="51"/>
      <c r="N35" s="51"/>
      <c r="O35" s="51"/>
      <c r="P35" s="51"/>
      <c r="Q35" s="51"/>
      <c r="R35" s="51"/>
      <c r="S35" s="51"/>
      <c r="T35" s="52"/>
    </row>
    <row r="36" spans="1:20" s="2" customFormat="1" ht="30" customHeight="1">
      <c r="A36" s="145" t="s">
        <v>88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67"/>
      <c r="M36" s="168"/>
      <c r="N36" s="168"/>
      <c r="O36" s="168"/>
      <c r="P36" s="168"/>
      <c r="Q36" s="168"/>
      <c r="R36" s="168"/>
      <c r="S36" s="168"/>
      <c r="T36" s="168"/>
    </row>
    <row r="37" spans="1:20" s="2" customFormat="1" ht="42" customHeight="1">
      <c r="A37" s="6" t="s">
        <v>4</v>
      </c>
      <c r="B37" s="17" t="s">
        <v>5</v>
      </c>
      <c r="C37" s="17" t="s">
        <v>6</v>
      </c>
      <c r="D37" s="8" t="s">
        <v>7</v>
      </c>
      <c r="E37" s="110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/>
      <c r="K37" s="19" t="s">
        <v>25</v>
      </c>
      <c r="L37" s="69"/>
      <c r="M37" s="17"/>
      <c r="N37" s="17"/>
      <c r="O37" s="6"/>
      <c r="P37" s="17"/>
      <c r="Q37" s="17"/>
      <c r="R37" s="17"/>
      <c r="S37" s="17"/>
      <c r="T37" s="19"/>
    </row>
    <row r="38" spans="1:20">
      <c r="A38" s="12" t="s">
        <v>26</v>
      </c>
      <c r="B38" s="10" t="s">
        <v>27</v>
      </c>
      <c r="C38" s="10" t="s">
        <v>28</v>
      </c>
      <c r="D38" s="10">
        <v>1.4</v>
      </c>
      <c r="E38" s="10">
        <v>1.77</v>
      </c>
      <c r="F38" s="4">
        <v>0.6</v>
      </c>
      <c r="G38" s="10">
        <v>0.51</v>
      </c>
      <c r="H38" s="10"/>
      <c r="I38" s="45">
        <v>4.8000000000000001E-2</v>
      </c>
      <c r="J38" s="10"/>
      <c r="K38" s="20" t="s">
        <v>124</v>
      </c>
      <c r="L38" s="70"/>
      <c r="M38" s="10"/>
      <c r="N38" s="10"/>
      <c r="O38" s="10"/>
      <c r="P38" s="4"/>
      <c r="Q38" s="4"/>
      <c r="R38" s="4"/>
      <c r="S38" s="4"/>
      <c r="T38" s="71"/>
    </row>
    <row r="39" spans="1:20">
      <c r="A39" s="9" t="s">
        <v>37</v>
      </c>
      <c r="B39" s="9" t="s">
        <v>27</v>
      </c>
      <c r="C39" s="9" t="s">
        <v>38</v>
      </c>
      <c r="D39" s="9">
        <v>1.4</v>
      </c>
      <c r="E39" s="9">
        <v>1.77</v>
      </c>
      <c r="F39" s="14">
        <v>0.6</v>
      </c>
      <c r="G39" s="9">
        <v>0.51</v>
      </c>
      <c r="H39" s="9"/>
      <c r="I39" s="44">
        <v>4.8000000000000001E-2</v>
      </c>
      <c r="J39" s="9"/>
      <c r="K39" s="21" t="s">
        <v>124</v>
      </c>
      <c r="L39" s="72"/>
      <c r="M39" s="9"/>
      <c r="N39" s="9"/>
      <c r="O39" s="18"/>
      <c r="P39" s="14"/>
      <c r="Q39" s="14"/>
      <c r="R39" s="14"/>
      <c r="S39" s="14"/>
      <c r="T39" s="73"/>
    </row>
    <row r="40" spans="1:20">
      <c r="A40" s="12" t="s">
        <v>41</v>
      </c>
      <c r="B40" s="10" t="s">
        <v>27</v>
      </c>
      <c r="C40" s="10" t="s">
        <v>42</v>
      </c>
      <c r="D40" s="10">
        <v>1.4</v>
      </c>
      <c r="E40" s="10">
        <v>1.77</v>
      </c>
      <c r="F40" s="4">
        <v>0.6</v>
      </c>
      <c r="G40" s="11">
        <v>0.51</v>
      </c>
      <c r="H40" s="10">
        <v>0.28999999999999998</v>
      </c>
      <c r="I40" s="46">
        <v>4.8000000000000001E-2</v>
      </c>
      <c r="J40" s="11">
        <v>0.41893400000000003</v>
      </c>
      <c r="K40" s="20" t="s">
        <v>124</v>
      </c>
      <c r="L40" s="70"/>
      <c r="M40" s="10"/>
      <c r="N40" s="10"/>
      <c r="O40" s="10"/>
      <c r="P40" s="4"/>
      <c r="Q40" s="4"/>
      <c r="R40" s="4"/>
      <c r="S40" s="4"/>
      <c r="T40" s="71"/>
    </row>
    <row r="41" spans="1:20">
      <c r="A41" s="9" t="s">
        <v>43</v>
      </c>
      <c r="B41" s="9" t="s">
        <v>27</v>
      </c>
      <c r="C41" s="9" t="s">
        <v>44</v>
      </c>
      <c r="D41" s="9">
        <v>1.3</v>
      </c>
      <c r="E41" s="9">
        <v>1.77</v>
      </c>
      <c r="F41" s="14">
        <v>0.6</v>
      </c>
      <c r="G41" s="15">
        <v>0.51</v>
      </c>
      <c r="H41" s="9">
        <v>0.36</v>
      </c>
      <c r="I41" s="44">
        <v>4.8000000000000001E-2</v>
      </c>
      <c r="J41" s="15">
        <v>0.51213399999999998</v>
      </c>
      <c r="K41" s="21" t="s">
        <v>124</v>
      </c>
      <c r="L41" s="72"/>
      <c r="M41" s="9"/>
      <c r="N41" s="9"/>
      <c r="O41" s="18"/>
      <c r="P41" s="14"/>
      <c r="Q41" s="14"/>
      <c r="R41" s="14"/>
      <c r="S41" s="14"/>
      <c r="T41" s="73"/>
    </row>
    <row r="42" spans="1:20">
      <c r="A42" s="12" t="s">
        <v>45</v>
      </c>
      <c r="B42" s="10" t="s">
        <v>46</v>
      </c>
      <c r="C42" s="10" t="s">
        <v>42</v>
      </c>
      <c r="D42" s="10">
        <v>1.3</v>
      </c>
      <c r="E42" s="10">
        <v>1.77</v>
      </c>
      <c r="F42" s="4">
        <v>0.6</v>
      </c>
      <c r="G42" s="11">
        <v>0.51</v>
      </c>
      <c r="H42" s="10">
        <v>0.38</v>
      </c>
      <c r="I42" s="46">
        <v>4.8000000000000001E-2</v>
      </c>
      <c r="J42" s="11">
        <v>0.51782399999999995</v>
      </c>
      <c r="K42" s="20" t="s">
        <v>124</v>
      </c>
      <c r="L42" s="70"/>
      <c r="M42" s="10"/>
      <c r="N42" s="10"/>
      <c r="O42" s="10"/>
      <c r="P42" s="4"/>
      <c r="Q42" s="4"/>
      <c r="R42" s="4"/>
      <c r="S42" s="4"/>
      <c r="T42" s="71"/>
    </row>
    <row r="43" spans="1:20">
      <c r="A43" s="9" t="s">
        <v>49</v>
      </c>
      <c r="B43" s="9" t="s">
        <v>46</v>
      </c>
      <c r="C43" s="9" t="s">
        <v>44</v>
      </c>
      <c r="D43" s="9">
        <v>1.3</v>
      </c>
      <c r="E43" s="9">
        <v>1.77</v>
      </c>
      <c r="F43" s="14">
        <v>0.6</v>
      </c>
      <c r="G43" s="15">
        <v>0.51</v>
      </c>
      <c r="H43" s="9">
        <v>0.47</v>
      </c>
      <c r="I43" s="44">
        <v>4.8000000000000001E-2</v>
      </c>
      <c r="J43" s="15">
        <v>0.63302399999999992</v>
      </c>
      <c r="K43" s="21" t="s">
        <v>124</v>
      </c>
      <c r="L43" s="72"/>
      <c r="M43" s="9"/>
      <c r="N43" s="9"/>
      <c r="O43" s="18"/>
      <c r="P43" s="14"/>
      <c r="Q43" s="14"/>
      <c r="R43" s="14"/>
      <c r="S43" s="14"/>
      <c r="T43" s="73"/>
    </row>
    <row r="44" spans="1:20">
      <c r="A44" s="12" t="s">
        <v>50</v>
      </c>
      <c r="B44" s="10" t="s">
        <v>46</v>
      </c>
      <c r="C44" s="10" t="s">
        <v>51</v>
      </c>
      <c r="D44" s="10">
        <v>1.2</v>
      </c>
      <c r="E44" s="10">
        <v>1.77</v>
      </c>
      <c r="F44" s="4">
        <v>0.6</v>
      </c>
      <c r="G44" s="11">
        <v>0.51</v>
      </c>
      <c r="H44" s="10">
        <v>0.57999999999999996</v>
      </c>
      <c r="I44" s="46">
        <v>4.8000000000000001E-2</v>
      </c>
      <c r="J44" s="11">
        <v>0.75974399999999986</v>
      </c>
      <c r="K44" s="20" t="s">
        <v>124</v>
      </c>
      <c r="L44" s="70"/>
      <c r="M44" s="10"/>
      <c r="N44" s="10"/>
      <c r="O44" s="10"/>
      <c r="P44" s="4"/>
      <c r="Q44" s="4"/>
      <c r="R44" s="4"/>
      <c r="S44" s="4"/>
      <c r="T44" s="71"/>
    </row>
    <row r="45" spans="1:20">
      <c r="A45" s="9" t="s">
        <v>52</v>
      </c>
      <c r="B45" s="9" t="s">
        <v>38</v>
      </c>
      <c r="C45" s="9" t="s">
        <v>53</v>
      </c>
      <c r="D45" s="9">
        <v>1.4</v>
      </c>
      <c r="E45" s="9">
        <v>1.77</v>
      </c>
      <c r="F45" s="14">
        <v>0.6</v>
      </c>
      <c r="G45" s="15">
        <v>0.51</v>
      </c>
      <c r="H45" s="9">
        <v>0.27</v>
      </c>
      <c r="I45" s="44">
        <v>4.8000000000000001E-2</v>
      </c>
      <c r="J45" s="15">
        <v>0.37931999999999999</v>
      </c>
      <c r="K45" s="21" t="s">
        <v>124</v>
      </c>
      <c r="L45" s="72"/>
      <c r="M45" s="9"/>
      <c r="N45" s="9"/>
      <c r="O45" s="18"/>
      <c r="P45" s="14"/>
      <c r="Q45" s="14"/>
      <c r="R45" s="14"/>
      <c r="S45" s="14"/>
      <c r="T45" s="73"/>
    </row>
    <row r="46" spans="1:20">
      <c r="A46" s="12" t="s">
        <v>56</v>
      </c>
      <c r="B46" s="12" t="s">
        <v>38</v>
      </c>
      <c r="C46" s="10" t="s">
        <v>42</v>
      </c>
      <c r="D46" s="10">
        <v>1.2</v>
      </c>
      <c r="E46" s="10">
        <v>1.77</v>
      </c>
      <c r="F46" s="4">
        <v>0.6</v>
      </c>
      <c r="G46" s="11">
        <v>0.51</v>
      </c>
      <c r="H46" s="10">
        <v>0.47</v>
      </c>
      <c r="I46" s="46">
        <v>4.8000000000000001E-2</v>
      </c>
      <c r="J46" s="11">
        <v>0.62570399999999993</v>
      </c>
      <c r="K46" s="20" t="s">
        <v>124</v>
      </c>
      <c r="L46" s="70"/>
      <c r="M46" s="10"/>
      <c r="N46" s="10"/>
      <c r="O46" s="10"/>
      <c r="P46" s="5"/>
      <c r="Q46" s="5"/>
      <c r="R46" s="4"/>
      <c r="S46" s="4"/>
      <c r="T46" s="71"/>
    </row>
    <row r="47" spans="1:20">
      <c r="A47" s="9" t="s">
        <v>58</v>
      </c>
      <c r="B47" s="9" t="s">
        <v>38</v>
      </c>
      <c r="C47" s="9" t="s">
        <v>44</v>
      </c>
      <c r="D47" s="9">
        <v>1.2</v>
      </c>
      <c r="E47" s="9">
        <v>1.77</v>
      </c>
      <c r="F47" s="14">
        <v>0.6</v>
      </c>
      <c r="G47" s="15">
        <v>0.51</v>
      </c>
      <c r="H47" s="9">
        <v>0.59</v>
      </c>
      <c r="I47" s="44">
        <v>4.8000000000000001E-2</v>
      </c>
      <c r="J47" s="15">
        <v>0.76490399999999992</v>
      </c>
      <c r="K47" s="21" t="s">
        <v>124</v>
      </c>
      <c r="L47" s="72"/>
      <c r="M47" s="9"/>
      <c r="N47" s="9"/>
      <c r="O47" s="18"/>
      <c r="P47" s="14"/>
      <c r="Q47" s="14"/>
      <c r="R47" s="14"/>
      <c r="S47" s="14"/>
      <c r="T47" s="73"/>
    </row>
    <row r="48" spans="1:20">
      <c r="A48" s="12" t="s">
        <v>59</v>
      </c>
      <c r="B48" s="12" t="s">
        <v>38</v>
      </c>
      <c r="C48" s="10" t="s">
        <v>51</v>
      </c>
      <c r="D48" s="10">
        <v>1.2</v>
      </c>
      <c r="E48" s="10">
        <v>1.77</v>
      </c>
      <c r="F48" s="4">
        <v>0.6</v>
      </c>
      <c r="G48" s="11">
        <v>0.51</v>
      </c>
      <c r="H48" s="10">
        <v>0.72</v>
      </c>
      <c r="I48" s="46">
        <v>4.8000000000000001E-2</v>
      </c>
      <c r="J48" s="11">
        <v>0.91802399999999995</v>
      </c>
      <c r="K48" s="20" t="s">
        <v>124</v>
      </c>
      <c r="L48" s="70"/>
      <c r="M48" s="10"/>
      <c r="N48" s="10"/>
      <c r="O48" s="10"/>
      <c r="P48" s="5"/>
      <c r="Q48" s="5"/>
      <c r="R48" s="4"/>
      <c r="S48" s="4"/>
      <c r="T48" s="71"/>
    </row>
    <row r="49" spans="1:20">
      <c r="A49" s="9" t="s">
        <v>60</v>
      </c>
      <c r="B49" s="9" t="s">
        <v>38</v>
      </c>
      <c r="C49" s="9" t="s">
        <v>61</v>
      </c>
      <c r="D49" s="9">
        <v>1.1000000000000001</v>
      </c>
      <c r="E49" s="9">
        <v>1.77</v>
      </c>
      <c r="F49" s="14">
        <v>0.6</v>
      </c>
      <c r="G49" s="15">
        <v>0.51</v>
      </c>
      <c r="H49" s="9">
        <v>0.84</v>
      </c>
      <c r="I49" s="44">
        <v>4.8000000000000001E-2</v>
      </c>
      <c r="J49" s="15">
        <v>1.5209999999999999</v>
      </c>
      <c r="K49" s="21" t="s">
        <v>124</v>
      </c>
      <c r="L49" s="72"/>
      <c r="M49" s="9"/>
      <c r="N49" s="9"/>
      <c r="O49" s="18"/>
      <c r="P49" s="14"/>
      <c r="Q49" s="14"/>
      <c r="R49" s="14"/>
      <c r="S49" s="14"/>
      <c r="T49" s="73"/>
    </row>
    <row r="50" spans="1:20">
      <c r="A50" s="12" t="s">
        <v>96</v>
      </c>
      <c r="B50" s="12" t="s">
        <v>38</v>
      </c>
      <c r="C50" s="12" t="s">
        <v>63</v>
      </c>
      <c r="D50" s="10">
        <v>1.1000000000000001</v>
      </c>
      <c r="E50" s="10">
        <v>1.77</v>
      </c>
      <c r="F50" s="4">
        <v>0.6</v>
      </c>
      <c r="G50" s="11">
        <v>0.51</v>
      </c>
      <c r="H50" s="10">
        <v>0.96</v>
      </c>
      <c r="I50" s="46">
        <v>4.8000000000000001E-2</v>
      </c>
      <c r="J50" s="11">
        <v>1.197816</v>
      </c>
      <c r="K50" s="20" t="s">
        <v>124</v>
      </c>
      <c r="L50" s="70"/>
      <c r="M50" s="10"/>
      <c r="N50" s="10"/>
      <c r="O50" s="10"/>
      <c r="P50" s="5"/>
      <c r="Q50" s="5"/>
      <c r="R50" s="4"/>
      <c r="S50" s="4"/>
      <c r="T50" s="71"/>
    </row>
    <row r="51" spans="1:20">
      <c r="A51" s="9" t="s">
        <v>64</v>
      </c>
      <c r="B51" s="9" t="s">
        <v>65</v>
      </c>
      <c r="C51" s="9" t="s">
        <v>27</v>
      </c>
      <c r="D51" s="9">
        <v>1.4</v>
      </c>
      <c r="E51" s="9">
        <v>1.77</v>
      </c>
      <c r="F51" s="14">
        <v>0.6</v>
      </c>
      <c r="G51" s="15">
        <v>0.51</v>
      </c>
      <c r="H51" s="9">
        <v>0.27</v>
      </c>
      <c r="I51" s="44">
        <v>4.8000000000000001E-2</v>
      </c>
      <c r="J51" s="15">
        <v>0.40411799999999998</v>
      </c>
      <c r="K51" s="21" t="s">
        <v>124</v>
      </c>
      <c r="L51" s="72"/>
      <c r="M51" s="9"/>
      <c r="N51" s="9"/>
      <c r="O51" s="18"/>
      <c r="P51" s="14"/>
      <c r="Q51" s="14"/>
      <c r="R51" s="14"/>
      <c r="S51" s="14"/>
      <c r="T51" s="73"/>
    </row>
    <row r="52" spans="1:20">
      <c r="A52" s="12" t="s">
        <v>68</v>
      </c>
      <c r="B52" s="12" t="s">
        <v>65</v>
      </c>
      <c r="C52" s="10" t="s">
        <v>42</v>
      </c>
      <c r="D52" s="4">
        <v>1.2</v>
      </c>
      <c r="E52" s="10">
        <v>1.77</v>
      </c>
      <c r="F52" s="4">
        <v>0.6</v>
      </c>
      <c r="G52" s="11">
        <v>0.51</v>
      </c>
      <c r="H52" s="11">
        <v>0.6</v>
      </c>
      <c r="I52" s="46">
        <v>4.8000000000000001E-2</v>
      </c>
      <c r="J52" s="11">
        <v>0.77134199999999997</v>
      </c>
      <c r="K52" s="20" t="s">
        <v>124</v>
      </c>
      <c r="L52" s="70"/>
      <c r="M52" s="10"/>
      <c r="N52" s="10"/>
      <c r="O52" s="10"/>
      <c r="P52" s="5"/>
      <c r="Q52" s="5"/>
      <c r="R52" s="4"/>
      <c r="S52" s="4"/>
      <c r="T52" s="71"/>
    </row>
    <row r="53" spans="1:20">
      <c r="A53" s="9" t="s">
        <v>69</v>
      </c>
      <c r="B53" s="9" t="s">
        <v>65</v>
      </c>
      <c r="C53" s="9" t="s">
        <v>44</v>
      </c>
      <c r="D53" s="9">
        <v>1.1000000000000001</v>
      </c>
      <c r="E53" s="9">
        <v>1.77</v>
      </c>
      <c r="F53" s="14">
        <v>0.6</v>
      </c>
      <c r="G53" s="15">
        <v>0.51</v>
      </c>
      <c r="H53" s="9">
        <v>0.75</v>
      </c>
      <c r="I53" s="44">
        <v>4.8000000000000001E-2</v>
      </c>
      <c r="J53" s="15">
        <v>0.94294199999999995</v>
      </c>
      <c r="K53" s="21" t="s">
        <v>124</v>
      </c>
      <c r="L53" s="72"/>
      <c r="M53" s="9"/>
      <c r="N53" s="9"/>
      <c r="O53" s="18"/>
      <c r="P53" s="14"/>
      <c r="Q53" s="14"/>
      <c r="R53" s="14"/>
      <c r="S53" s="14"/>
      <c r="T53" s="73"/>
    </row>
    <row r="54" spans="1:20">
      <c r="A54" s="12" t="s">
        <v>70</v>
      </c>
      <c r="B54" s="12" t="s">
        <v>65</v>
      </c>
      <c r="C54" s="10" t="s">
        <v>51</v>
      </c>
      <c r="D54" s="10">
        <v>1.1000000000000001</v>
      </c>
      <c r="E54" s="10">
        <v>1.77</v>
      </c>
      <c r="F54" s="4">
        <v>0.6</v>
      </c>
      <c r="G54" s="11">
        <v>0.51</v>
      </c>
      <c r="H54" s="10">
        <v>0.92</v>
      </c>
      <c r="I54" s="46">
        <v>4.8000000000000001E-2</v>
      </c>
      <c r="J54" s="11">
        <v>1.131702</v>
      </c>
      <c r="K54" s="20" t="s">
        <v>124</v>
      </c>
      <c r="L54" s="70"/>
      <c r="M54" s="10"/>
      <c r="N54" s="10"/>
      <c r="O54" s="10"/>
      <c r="P54" s="5"/>
      <c r="Q54" s="5"/>
      <c r="R54" s="4"/>
      <c r="S54" s="4"/>
      <c r="T54" s="71"/>
    </row>
    <row r="55" spans="1:20">
      <c r="A55" s="9" t="s">
        <v>71</v>
      </c>
      <c r="B55" s="9" t="s">
        <v>65</v>
      </c>
      <c r="C55" s="9" t="s">
        <v>61</v>
      </c>
      <c r="D55" s="14">
        <v>1.1000000000000001</v>
      </c>
      <c r="E55" s="9">
        <v>1.77</v>
      </c>
      <c r="F55" s="14">
        <v>0.6</v>
      </c>
      <c r="G55" s="15">
        <v>0.51</v>
      </c>
      <c r="H55" s="9">
        <v>1.07</v>
      </c>
      <c r="I55" s="44">
        <v>4.8000000000000001E-2</v>
      </c>
      <c r="J55" s="15">
        <v>1.3050179999999998</v>
      </c>
      <c r="K55" s="21" t="s">
        <v>124</v>
      </c>
      <c r="L55" s="72"/>
      <c r="M55" s="9"/>
      <c r="N55" s="9"/>
      <c r="O55" s="18"/>
      <c r="P55" s="14"/>
      <c r="Q55" s="14"/>
      <c r="R55" s="14"/>
      <c r="S55" s="14"/>
      <c r="T55" s="73"/>
    </row>
    <row r="56" spans="1:20">
      <c r="A56" s="12" t="s">
        <v>72</v>
      </c>
      <c r="B56" s="12" t="s">
        <v>73</v>
      </c>
      <c r="C56" s="12" t="s">
        <v>28</v>
      </c>
      <c r="D56" s="10">
        <v>1.2</v>
      </c>
      <c r="E56" s="10">
        <v>1.77</v>
      </c>
      <c r="F56" s="4">
        <v>0.6</v>
      </c>
      <c r="G56" s="11">
        <v>0.51</v>
      </c>
      <c r="H56" s="10">
        <v>0.48</v>
      </c>
      <c r="I56" s="46">
        <v>4.8000000000000001E-2</v>
      </c>
      <c r="J56" s="11">
        <v>0.65366400000000002</v>
      </c>
      <c r="K56" s="20" t="s">
        <v>124</v>
      </c>
      <c r="L56" s="70"/>
      <c r="M56" s="10"/>
      <c r="N56" s="10"/>
      <c r="O56" s="10"/>
      <c r="P56" s="5"/>
      <c r="Q56" s="5"/>
      <c r="R56" s="4"/>
      <c r="S56" s="4"/>
      <c r="T56" s="71"/>
    </row>
    <row r="57" spans="1:20">
      <c r="A57" s="9" t="s">
        <v>76</v>
      </c>
      <c r="B57" s="9" t="s">
        <v>73</v>
      </c>
      <c r="C57" s="9" t="s">
        <v>44</v>
      </c>
      <c r="D57" s="9">
        <v>1.1000000000000001</v>
      </c>
      <c r="E57" s="9">
        <v>1.77</v>
      </c>
      <c r="F57" s="14">
        <v>0.6</v>
      </c>
      <c r="G57" s="15">
        <v>0.51</v>
      </c>
      <c r="H57" s="9">
        <v>0.94</v>
      </c>
      <c r="I57" s="44">
        <v>4.8000000000000001E-2</v>
      </c>
      <c r="J57" s="15">
        <v>1.160544</v>
      </c>
      <c r="K57" s="21" t="s">
        <v>124</v>
      </c>
      <c r="L57" s="72"/>
      <c r="M57" s="9"/>
      <c r="N57" s="9"/>
      <c r="O57" s="18"/>
      <c r="P57" s="14"/>
      <c r="Q57" s="14"/>
      <c r="R57" s="14"/>
      <c r="S57" s="14"/>
      <c r="T57" s="73"/>
    </row>
    <row r="58" spans="1:20">
      <c r="A58" s="12" t="s">
        <v>77</v>
      </c>
      <c r="B58" s="12" t="s">
        <v>73</v>
      </c>
      <c r="C58" s="12" t="s">
        <v>51</v>
      </c>
      <c r="D58" s="10">
        <v>1.1000000000000001</v>
      </c>
      <c r="E58" s="10">
        <v>1.77</v>
      </c>
      <c r="F58" s="4">
        <v>0.6</v>
      </c>
      <c r="G58" s="11">
        <v>0.51</v>
      </c>
      <c r="H58" s="10">
        <v>1.1599999999999999</v>
      </c>
      <c r="I58" s="46">
        <v>4.8000000000000001E-2</v>
      </c>
      <c r="J58" s="11">
        <v>1.3928640000000001</v>
      </c>
      <c r="K58" s="20" t="s">
        <v>124</v>
      </c>
      <c r="L58" s="70"/>
      <c r="M58" s="10"/>
      <c r="N58" s="10"/>
      <c r="O58" s="10"/>
      <c r="P58" s="5"/>
      <c r="Q58" s="5"/>
      <c r="R58" s="4"/>
      <c r="S58" s="4"/>
      <c r="T58" s="71"/>
    </row>
    <row r="59" spans="1:20">
      <c r="A59" s="9" t="s">
        <v>78</v>
      </c>
      <c r="B59" s="9" t="s">
        <v>73</v>
      </c>
      <c r="C59" s="9" t="s">
        <v>61</v>
      </c>
      <c r="D59" s="14">
        <v>1</v>
      </c>
      <c r="E59" s="9">
        <v>1.77</v>
      </c>
      <c r="F59" s="14">
        <v>0.6</v>
      </c>
      <c r="G59" s="15">
        <v>0.51</v>
      </c>
      <c r="H59" s="9">
        <v>1.35</v>
      </c>
      <c r="I59" s="44">
        <v>4.8000000000000001E-2</v>
      </c>
      <c r="J59" s="15">
        <v>1.606176</v>
      </c>
      <c r="K59" s="21" t="s">
        <v>124</v>
      </c>
      <c r="L59" s="72"/>
      <c r="M59" s="9"/>
      <c r="N59" s="9"/>
      <c r="O59" s="18"/>
      <c r="P59" s="14"/>
      <c r="Q59" s="14"/>
      <c r="R59" s="14"/>
      <c r="S59" s="14"/>
      <c r="T59" s="73"/>
    </row>
    <row r="60" spans="1:20">
      <c r="A60" s="12" t="s">
        <v>79</v>
      </c>
      <c r="B60" s="12" t="s">
        <v>80</v>
      </c>
      <c r="C60" s="12" t="s">
        <v>42</v>
      </c>
      <c r="D60" s="10">
        <v>1.1000000000000001</v>
      </c>
      <c r="E60" s="10">
        <v>1.77</v>
      </c>
      <c r="F60" s="4">
        <v>0.6</v>
      </c>
      <c r="G60" s="10">
        <v>0.51</v>
      </c>
      <c r="H60" s="10"/>
      <c r="I60" s="46">
        <v>4.8000000000000001E-2</v>
      </c>
      <c r="J60" s="11"/>
      <c r="K60" s="20" t="s">
        <v>124</v>
      </c>
      <c r="L60" s="70"/>
      <c r="M60" s="10"/>
      <c r="N60" s="10"/>
      <c r="O60" s="10"/>
      <c r="P60" s="5"/>
      <c r="Q60" s="5"/>
      <c r="R60" s="4"/>
      <c r="S60" s="4"/>
      <c r="T60" s="71"/>
    </row>
    <row r="61" spans="1:20">
      <c r="A61" s="9" t="s">
        <v>83</v>
      </c>
      <c r="B61" s="9" t="s">
        <v>80</v>
      </c>
      <c r="C61" s="9" t="s">
        <v>51</v>
      </c>
      <c r="D61" s="9">
        <v>1.1000000000000001</v>
      </c>
      <c r="E61" s="9">
        <v>1.77</v>
      </c>
      <c r="F61" s="14">
        <v>0.6</v>
      </c>
      <c r="G61" s="9">
        <v>0.51</v>
      </c>
      <c r="H61" s="15"/>
      <c r="I61" s="44">
        <v>4.8000000000000001E-2</v>
      </c>
      <c r="J61" s="15"/>
      <c r="K61" s="21" t="s">
        <v>124</v>
      </c>
      <c r="L61" s="72"/>
      <c r="M61" s="9"/>
      <c r="N61" s="9"/>
      <c r="O61" s="18"/>
      <c r="P61" s="14"/>
      <c r="Q61" s="14"/>
      <c r="R61" s="14"/>
      <c r="S61" s="14"/>
      <c r="T61" s="73"/>
    </row>
    <row r="62" spans="1:20">
      <c r="A62" s="12" t="s">
        <v>84</v>
      </c>
      <c r="B62" s="10" t="s">
        <v>80</v>
      </c>
      <c r="C62" s="10" t="s">
        <v>61</v>
      </c>
      <c r="D62" s="10">
        <v>1</v>
      </c>
      <c r="E62" s="10">
        <v>1.77</v>
      </c>
      <c r="F62" s="4">
        <v>0.6</v>
      </c>
      <c r="G62" s="10">
        <v>0.51</v>
      </c>
      <c r="H62" s="10"/>
      <c r="I62" s="46">
        <v>4.8000000000000001E-2</v>
      </c>
      <c r="J62" s="11"/>
      <c r="K62" s="20" t="s">
        <v>124</v>
      </c>
      <c r="L62" s="74"/>
      <c r="M62" s="75"/>
      <c r="N62" s="75"/>
      <c r="O62" s="75"/>
      <c r="P62" s="76"/>
      <c r="Q62" s="76"/>
      <c r="R62" s="76"/>
      <c r="S62" s="76"/>
      <c r="T62" s="77"/>
    </row>
    <row r="63" spans="1:20" s="2" customFormat="1" ht="20.100000000000001" customHeight="1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s="2" customFormat="1" ht="20.100000000000001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</row>
    <row r="67" spans="1:20" ht="30" customHeight="1">
      <c r="A67" s="55" t="s">
        <v>103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7"/>
      <c r="N67" s="57"/>
      <c r="O67" s="57"/>
      <c r="P67" s="57"/>
      <c r="Q67" s="57"/>
      <c r="R67" s="57"/>
      <c r="S67" s="57"/>
      <c r="T67" s="58"/>
    </row>
    <row r="68" spans="1:20" s="2" customFormat="1" ht="30" customHeight="1">
      <c r="A68" s="145" t="s">
        <v>88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67"/>
      <c r="M68" s="168"/>
      <c r="N68" s="168"/>
      <c r="O68" s="168"/>
      <c r="P68" s="168"/>
      <c r="Q68" s="168"/>
      <c r="R68" s="168"/>
      <c r="S68" s="168"/>
      <c r="T68" s="168"/>
    </row>
    <row r="69" spans="1:20" s="2" customFormat="1" ht="50.25" customHeight="1">
      <c r="A69" s="6" t="s">
        <v>4</v>
      </c>
      <c r="B69" s="17" t="s">
        <v>5</v>
      </c>
      <c r="C69" s="17" t="s">
        <v>6</v>
      </c>
      <c r="D69" s="8" t="s">
        <v>7</v>
      </c>
      <c r="E69" s="110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/>
      <c r="K69" s="19" t="s">
        <v>105</v>
      </c>
      <c r="L69" s="69"/>
      <c r="M69" s="17"/>
      <c r="N69" s="17"/>
      <c r="O69" s="6"/>
      <c r="P69" s="17"/>
      <c r="Q69" s="17"/>
      <c r="R69" s="17"/>
      <c r="S69" s="17"/>
      <c r="T69" s="19"/>
    </row>
    <row r="70" spans="1:20">
      <c r="A70" s="12" t="s">
        <v>41</v>
      </c>
      <c r="B70" s="10" t="s">
        <v>27</v>
      </c>
      <c r="C70" s="10" t="s">
        <v>42</v>
      </c>
      <c r="D70" s="10">
        <v>1.3</v>
      </c>
      <c r="E70" s="10">
        <v>1.67</v>
      </c>
      <c r="F70" s="4">
        <v>0.6</v>
      </c>
      <c r="G70" s="10">
        <v>0.44</v>
      </c>
      <c r="H70" s="10">
        <v>1.29</v>
      </c>
      <c r="I70" s="45">
        <v>4.8000000000000001E-2</v>
      </c>
      <c r="J70" s="11"/>
      <c r="K70" s="20" t="s">
        <v>124</v>
      </c>
      <c r="L70" s="70"/>
      <c r="M70" s="10"/>
      <c r="N70" s="10"/>
      <c r="O70" s="10"/>
      <c r="P70" s="4"/>
      <c r="Q70" s="4"/>
      <c r="R70" s="4"/>
      <c r="S70" s="4"/>
      <c r="T70" s="71"/>
    </row>
    <row r="71" spans="1:20">
      <c r="A71" s="9" t="s">
        <v>43</v>
      </c>
      <c r="B71" s="9" t="s">
        <v>27</v>
      </c>
      <c r="C71" s="9" t="s">
        <v>44</v>
      </c>
      <c r="D71" s="9">
        <v>1.3</v>
      </c>
      <c r="E71" s="9">
        <v>1.67</v>
      </c>
      <c r="F71" s="14">
        <v>0.6</v>
      </c>
      <c r="G71" s="44">
        <v>0.44</v>
      </c>
      <c r="H71" s="9">
        <v>0.36</v>
      </c>
      <c r="I71" s="44">
        <v>4.8000000000000001E-2</v>
      </c>
      <c r="J71" s="15"/>
      <c r="K71" s="21" t="s">
        <v>124</v>
      </c>
      <c r="L71" s="72"/>
      <c r="M71" s="9"/>
      <c r="N71" s="9"/>
      <c r="O71" s="18"/>
      <c r="P71" s="14"/>
      <c r="Q71" s="14"/>
      <c r="R71" s="14"/>
      <c r="S71" s="14"/>
      <c r="T71" s="73"/>
    </row>
    <row r="72" spans="1:20">
      <c r="A72" s="12" t="s">
        <v>45</v>
      </c>
      <c r="B72" s="10" t="s">
        <v>46</v>
      </c>
      <c r="C72" s="10" t="s">
        <v>42</v>
      </c>
      <c r="D72" s="10">
        <v>1.2</v>
      </c>
      <c r="E72" s="10">
        <v>1.67</v>
      </c>
      <c r="F72" s="4">
        <v>0.6</v>
      </c>
      <c r="G72" s="45">
        <v>0.44</v>
      </c>
      <c r="H72" s="10">
        <v>0.38</v>
      </c>
      <c r="I72" s="45">
        <v>4.8000000000000001E-2</v>
      </c>
      <c r="J72" s="11">
        <v>0.51782399999999995</v>
      </c>
      <c r="K72" s="20" t="s">
        <v>124</v>
      </c>
      <c r="L72" s="70"/>
      <c r="M72" s="10"/>
      <c r="N72" s="10"/>
      <c r="O72" s="10"/>
      <c r="P72" s="4"/>
      <c r="Q72" s="4"/>
      <c r="R72" s="4"/>
      <c r="S72" s="4"/>
      <c r="T72" s="71"/>
    </row>
    <row r="73" spans="1:20">
      <c r="A73" s="9" t="s">
        <v>49</v>
      </c>
      <c r="B73" s="9" t="s">
        <v>46</v>
      </c>
      <c r="C73" s="9" t="s">
        <v>44</v>
      </c>
      <c r="D73" s="9">
        <v>1.2</v>
      </c>
      <c r="E73" s="9">
        <v>1.67</v>
      </c>
      <c r="F73" s="14">
        <v>0.6</v>
      </c>
      <c r="G73" s="44">
        <v>0.44</v>
      </c>
      <c r="H73" s="9">
        <v>0.47</v>
      </c>
      <c r="I73" s="44">
        <v>4.8000000000000001E-2</v>
      </c>
      <c r="J73" s="15"/>
      <c r="K73" s="21" t="s">
        <v>124</v>
      </c>
      <c r="L73" s="72"/>
      <c r="M73" s="9"/>
      <c r="N73" s="9"/>
      <c r="O73" s="18"/>
      <c r="P73" s="14"/>
      <c r="Q73" s="14"/>
      <c r="R73" s="14"/>
      <c r="S73" s="14"/>
      <c r="T73" s="73"/>
    </row>
    <row r="74" spans="1:20">
      <c r="A74" s="12" t="s">
        <v>50</v>
      </c>
      <c r="B74" s="10" t="s">
        <v>46</v>
      </c>
      <c r="C74" s="10" t="s">
        <v>51</v>
      </c>
      <c r="D74" s="10">
        <v>1.2</v>
      </c>
      <c r="E74" s="10">
        <v>1.67</v>
      </c>
      <c r="F74" s="4">
        <v>0.6</v>
      </c>
      <c r="G74" s="45">
        <v>0.44</v>
      </c>
      <c r="H74" s="10">
        <v>0.57999999999999996</v>
      </c>
      <c r="I74" s="45">
        <v>4.8000000000000001E-2</v>
      </c>
      <c r="J74" s="11">
        <v>0.75974399999999986</v>
      </c>
      <c r="K74" s="20" t="s">
        <v>124</v>
      </c>
      <c r="L74" s="70"/>
      <c r="M74" s="10"/>
      <c r="N74" s="10"/>
      <c r="O74" s="10"/>
      <c r="P74" s="4"/>
      <c r="Q74" s="4"/>
      <c r="R74" s="4"/>
      <c r="S74" s="4"/>
      <c r="T74" s="71"/>
    </row>
    <row r="75" spans="1:20" s="13" customFormat="1">
      <c r="A75" s="9" t="s">
        <v>56</v>
      </c>
      <c r="B75" s="9" t="s">
        <v>38</v>
      </c>
      <c r="C75" s="9" t="s">
        <v>42</v>
      </c>
      <c r="D75" s="9">
        <v>1.2</v>
      </c>
      <c r="E75" s="9">
        <v>1.67</v>
      </c>
      <c r="F75" s="14">
        <v>0.6</v>
      </c>
      <c r="G75" s="44">
        <v>0.44</v>
      </c>
      <c r="H75" s="9">
        <v>0.47</v>
      </c>
      <c r="I75" s="44">
        <v>4.8000000000000001E-2</v>
      </c>
      <c r="J75" s="15">
        <v>0.62570399999999993</v>
      </c>
      <c r="K75" s="21" t="s">
        <v>124</v>
      </c>
      <c r="L75" s="72"/>
      <c r="M75" s="9"/>
      <c r="N75" s="9"/>
      <c r="O75" s="18"/>
      <c r="P75" s="14"/>
      <c r="Q75" s="14"/>
      <c r="R75" s="14"/>
      <c r="S75" s="14"/>
      <c r="T75" s="73"/>
    </row>
    <row r="76" spans="1:20" s="13" customFormat="1">
      <c r="A76" s="12" t="s">
        <v>58</v>
      </c>
      <c r="B76" s="12" t="s">
        <v>38</v>
      </c>
      <c r="C76" s="10" t="s">
        <v>44</v>
      </c>
      <c r="D76" s="10">
        <v>1.2</v>
      </c>
      <c r="E76" s="10">
        <v>1.67</v>
      </c>
      <c r="F76" s="4">
        <v>0.6</v>
      </c>
      <c r="G76" s="45">
        <v>0.44</v>
      </c>
      <c r="H76" s="10">
        <v>0.59</v>
      </c>
      <c r="I76" s="45">
        <v>4.8000000000000001E-2</v>
      </c>
      <c r="J76" s="11">
        <v>0.76490399999999992</v>
      </c>
      <c r="K76" s="20" t="s">
        <v>124</v>
      </c>
      <c r="L76" s="70"/>
      <c r="M76" s="10"/>
      <c r="N76" s="10"/>
      <c r="O76" s="10"/>
      <c r="P76" s="5"/>
      <c r="Q76" s="5"/>
      <c r="R76" s="4"/>
      <c r="S76" s="4"/>
      <c r="T76" s="71"/>
    </row>
    <row r="77" spans="1:20" s="13" customFormat="1">
      <c r="A77" s="9" t="s">
        <v>59</v>
      </c>
      <c r="B77" s="9" t="s">
        <v>38</v>
      </c>
      <c r="C77" s="9" t="s">
        <v>51</v>
      </c>
      <c r="D77" s="9">
        <v>1.1000000000000001</v>
      </c>
      <c r="E77" s="9">
        <v>1.67</v>
      </c>
      <c r="F77" s="14">
        <v>0.6</v>
      </c>
      <c r="G77" s="44">
        <v>0.44</v>
      </c>
      <c r="H77" s="9">
        <v>0.72</v>
      </c>
      <c r="I77" s="44">
        <v>4.8000000000000001E-2</v>
      </c>
      <c r="J77" s="15">
        <v>0.91802399999999995</v>
      </c>
      <c r="K77" s="21" t="s">
        <v>124</v>
      </c>
      <c r="L77" s="72"/>
      <c r="M77" s="9"/>
      <c r="N77" s="9"/>
      <c r="O77" s="18"/>
      <c r="P77" s="14"/>
      <c r="Q77" s="14"/>
      <c r="R77" s="14"/>
      <c r="S77" s="14"/>
      <c r="T77" s="73"/>
    </row>
    <row r="78" spans="1:20" s="13" customFormat="1">
      <c r="A78" s="12" t="s">
        <v>60</v>
      </c>
      <c r="B78" s="12" t="s">
        <v>38</v>
      </c>
      <c r="C78" s="12" t="s">
        <v>61</v>
      </c>
      <c r="D78" s="10">
        <v>1.1000000000000001</v>
      </c>
      <c r="E78" s="10">
        <v>1.67</v>
      </c>
      <c r="F78" s="4">
        <v>0.6</v>
      </c>
      <c r="G78" s="45">
        <v>0.44</v>
      </c>
      <c r="H78" s="10">
        <v>0.85</v>
      </c>
      <c r="I78" s="45">
        <v>4.8000000000000001E-2</v>
      </c>
      <c r="J78" s="11">
        <v>1.5209999999999999</v>
      </c>
      <c r="K78" s="20" t="s">
        <v>124</v>
      </c>
      <c r="L78" s="70"/>
      <c r="M78" s="10"/>
      <c r="N78" s="10"/>
      <c r="O78" s="10"/>
      <c r="P78" s="5"/>
      <c r="Q78" s="5"/>
      <c r="R78" s="4"/>
      <c r="S78" s="4"/>
      <c r="T78" s="71"/>
    </row>
    <row r="79" spans="1:20" s="13" customFormat="1">
      <c r="A79" s="9" t="s">
        <v>68</v>
      </c>
      <c r="B79" s="9" t="s">
        <v>65</v>
      </c>
      <c r="C79" s="9" t="s">
        <v>42</v>
      </c>
      <c r="D79" s="14">
        <v>1.1000000000000001</v>
      </c>
      <c r="E79" s="9">
        <v>1.67</v>
      </c>
      <c r="F79" s="14">
        <v>0.6</v>
      </c>
      <c r="G79" s="44">
        <v>0.44</v>
      </c>
      <c r="H79" s="15">
        <v>0.6</v>
      </c>
      <c r="I79" s="44">
        <v>4.8000000000000001E-2</v>
      </c>
      <c r="J79" s="15">
        <v>0.77134199999999997</v>
      </c>
      <c r="K79" s="21" t="s">
        <v>124</v>
      </c>
      <c r="L79" s="72"/>
      <c r="M79" s="9"/>
      <c r="N79" s="9"/>
      <c r="O79" s="18"/>
      <c r="P79" s="14"/>
      <c r="Q79" s="14"/>
      <c r="R79" s="14"/>
      <c r="S79" s="14"/>
      <c r="T79" s="73"/>
    </row>
    <row r="80" spans="1:20" s="13" customFormat="1">
      <c r="A80" s="12" t="s">
        <v>69</v>
      </c>
      <c r="B80" s="12" t="s">
        <v>65</v>
      </c>
      <c r="C80" s="10" t="s">
        <v>44</v>
      </c>
      <c r="D80" s="10">
        <v>1.1000000000000001</v>
      </c>
      <c r="E80" s="10">
        <v>1.67</v>
      </c>
      <c r="F80" s="4">
        <v>0.6</v>
      </c>
      <c r="G80" s="45">
        <v>0.44</v>
      </c>
      <c r="H80" s="10">
        <v>0.75</v>
      </c>
      <c r="I80" s="45">
        <v>4.8000000000000001E-2</v>
      </c>
      <c r="J80" s="11">
        <v>0.94294199999999995</v>
      </c>
      <c r="K80" s="20" t="s">
        <v>124</v>
      </c>
      <c r="L80" s="70"/>
      <c r="M80" s="10"/>
      <c r="N80" s="10"/>
      <c r="O80" s="10"/>
      <c r="P80" s="5"/>
      <c r="Q80" s="5"/>
      <c r="R80" s="4"/>
      <c r="S80" s="4"/>
      <c r="T80" s="71"/>
    </row>
    <row r="81" spans="1:20" s="13" customFormat="1">
      <c r="A81" s="9" t="s">
        <v>70</v>
      </c>
      <c r="B81" s="9" t="s">
        <v>65</v>
      </c>
      <c r="C81" s="9" t="s">
        <v>51</v>
      </c>
      <c r="D81" s="9">
        <v>1.1000000000000001</v>
      </c>
      <c r="E81" s="9">
        <v>1.67</v>
      </c>
      <c r="F81" s="14">
        <v>0.6</v>
      </c>
      <c r="G81" s="44">
        <v>0.44</v>
      </c>
      <c r="H81" s="9">
        <v>0.92</v>
      </c>
      <c r="I81" s="44">
        <v>4.8000000000000001E-2</v>
      </c>
      <c r="J81" s="15">
        <v>1.131702</v>
      </c>
      <c r="K81" s="21" t="s">
        <v>124</v>
      </c>
      <c r="L81" s="72"/>
      <c r="M81" s="9"/>
      <c r="N81" s="9"/>
      <c r="O81" s="18"/>
      <c r="P81" s="14"/>
      <c r="Q81" s="14"/>
      <c r="R81" s="14"/>
      <c r="S81" s="14"/>
      <c r="T81" s="73"/>
    </row>
    <row r="82" spans="1:20" s="13" customFormat="1">
      <c r="A82" s="12" t="s">
        <v>71</v>
      </c>
      <c r="B82" s="12" t="s">
        <v>65</v>
      </c>
      <c r="C82" s="12" t="s">
        <v>61</v>
      </c>
      <c r="D82" s="4">
        <v>1</v>
      </c>
      <c r="E82" s="10">
        <v>1.67</v>
      </c>
      <c r="F82" s="4">
        <v>0.6</v>
      </c>
      <c r="G82" s="45">
        <v>0.44</v>
      </c>
      <c r="H82" s="10">
        <v>1.07</v>
      </c>
      <c r="I82" s="45">
        <v>4.8000000000000001E-2</v>
      </c>
      <c r="J82" s="11">
        <v>1.3050179999999998</v>
      </c>
      <c r="K82" s="20" t="s">
        <v>124</v>
      </c>
      <c r="L82" s="70"/>
      <c r="M82" s="10"/>
      <c r="N82" s="10"/>
      <c r="O82" s="10"/>
      <c r="P82" s="5"/>
      <c r="Q82" s="5"/>
      <c r="R82" s="4"/>
      <c r="S82" s="4"/>
      <c r="T82" s="71"/>
    </row>
    <row r="83" spans="1:20" s="13" customFormat="1">
      <c r="A83" s="9" t="s">
        <v>76</v>
      </c>
      <c r="B83" s="9" t="s">
        <v>73</v>
      </c>
      <c r="C83" s="9" t="s">
        <v>44</v>
      </c>
      <c r="D83" s="14">
        <v>1</v>
      </c>
      <c r="E83" s="9">
        <v>1.67</v>
      </c>
      <c r="F83" s="14">
        <v>0.6</v>
      </c>
      <c r="G83" s="44">
        <v>0.44</v>
      </c>
      <c r="H83" s="9">
        <v>0.95</v>
      </c>
      <c r="I83" s="44">
        <v>4.8000000000000001E-2</v>
      </c>
      <c r="J83" s="15">
        <v>1.160544</v>
      </c>
      <c r="K83" s="21" t="s">
        <v>124</v>
      </c>
      <c r="L83" s="72"/>
      <c r="M83" s="9"/>
      <c r="N83" s="9"/>
      <c r="O83" s="18"/>
      <c r="P83" s="14"/>
      <c r="Q83" s="14"/>
      <c r="R83" s="14"/>
      <c r="S83" s="14"/>
      <c r="T83" s="73"/>
    </row>
    <row r="84" spans="1:20" s="13" customFormat="1">
      <c r="A84" s="12" t="s">
        <v>77</v>
      </c>
      <c r="B84" s="12" t="s">
        <v>73</v>
      </c>
      <c r="C84" s="12" t="s">
        <v>51</v>
      </c>
      <c r="D84" s="4">
        <v>1</v>
      </c>
      <c r="E84" s="10">
        <v>1.67</v>
      </c>
      <c r="F84" s="4">
        <v>0.6</v>
      </c>
      <c r="G84" s="45">
        <v>0.44</v>
      </c>
      <c r="H84" s="10">
        <v>1.1599999999999999</v>
      </c>
      <c r="I84" s="45">
        <v>4.8000000000000001E-2</v>
      </c>
      <c r="J84" s="11">
        <v>1.3928640000000001</v>
      </c>
      <c r="K84" s="20" t="s">
        <v>124</v>
      </c>
      <c r="L84" s="70"/>
      <c r="M84" s="10"/>
      <c r="N84" s="10"/>
      <c r="O84" s="10"/>
      <c r="P84" s="5"/>
      <c r="Q84" s="5"/>
      <c r="R84" s="4"/>
      <c r="S84" s="4"/>
      <c r="T84" s="71"/>
    </row>
    <row r="85" spans="1:20" s="13" customFormat="1">
      <c r="A85" s="9" t="s">
        <v>78</v>
      </c>
      <c r="B85" s="9" t="s">
        <v>73</v>
      </c>
      <c r="C85" s="9" t="s">
        <v>61</v>
      </c>
      <c r="D85" s="14">
        <v>1</v>
      </c>
      <c r="E85" s="9">
        <v>1.67</v>
      </c>
      <c r="F85" s="14">
        <v>0.6</v>
      </c>
      <c r="G85" s="44">
        <v>0.44</v>
      </c>
      <c r="H85" s="9">
        <v>1.35</v>
      </c>
      <c r="I85" s="44">
        <v>4.8000000000000001E-2</v>
      </c>
      <c r="J85" s="15">
        <v>1.606176</v>
      </c>
      <c r="K85" s="21" t="s">
        <v>124</v>
      </c>
      <c r="L85" s="72"/>
      <c r="M85" s="9"/>
      <c r="N85" s="9"/>
      <c r="O85" s="18"/>
      <c r="P85" s="14"/>
      <c r="Q85" s="14"/>
      <c r="R85" s="14"/>
      <c r="S85" s="14"/>
      <c r="T85" s="73"/>
    </row>
    <row r="86" spans="1:20">
      <c r="A86" s="12" t="s">
        <v>79</v>
      </c>
      <c r="B86" s="10" t="s">
        <v>80</v>
      </c>
      <c r="C86" s="12" t="s">
        <v>42</v>
      </c>
      <c r="D86" s="4">
        <v>1.1000000000000001</v>
      </c>
      <c r="E86" s="10">
        <v>1.67</v>
      </c>
      <c r="F86" s="4">
        <v>0.6</v>
      </c>
      <c r="G86" s="45">
        <v>0.44</v>
      </c>
      <c r="H86" s="10">
        <v>0.91</v>
      </c>
      <c r="I86" s="45">
        <v>4.8000000000000001E-2</v>
      </c>
      <c r="J86" s="11"/>
      <c r="K86" s="20" t="s">
        <v>124</v>
      </c>
      <c r="L86" s="70"/>
      <c r="M86" s="10"/>
      <c r="N86" s="10"/>
      <c r="O86" s="10"/>
      <c r="P86" s="4"/>
      <c r="Q86" s="4"/>
      <c r="R86" s="4"/>
      <c r="S86" s="4"/>
      <c r="T86" s="71"/>
    </row>
    <row r="87" spans="1:20">
      <c r="A87" s="9" t="s">
        <v>83</v>
      </c>
      <c r="B87" s="9" t="s">
        <v>80</v>
      </c>
      <c r="C87" s="9" t="s">
        <v>51</v>
      </c>
      <c r="D87" s="14">
        <v>1</v>
      </c>
      <c r="E87" s="9">
        <v>1.67</v>
      </c>
      <c r="F87" s="14">
        <v>0.6</v>
      </c>
      <c r="G87" s="44">
        <v>0.44</v>
      </c>
      <c r="H87" s="15">
        <v>1.1399999999999999</v>
      </c>
      <c r="I87" s="44">
        <v>4.8000000000000001E-2</v>
      </c>
      <c r="J87" s="15"/>
      <c r="K87" s="21" t="s">
        <v>124</v>
      </c>
      <c r="L87" s="78"/>
      <c r="M87" s="79"/>
      <c r="N87" s="79"/>
      <c r="O87" s="80"/>
      <c r="P87" s="81"/>
      <c r="Q87" s="81"/>
      <c r="R87" s="81"/>
      <c r="S87" s="81"/>
      <c r="T87" s="82"/>
    </row>
    <row r="88" spans="1:20" s="2" customFormat="1" ht="20.100000000000001" customHeight="1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s="2" customFormat="1" ht="20.100000000000001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</row>
    <row r="92" spans="1:20" ht="30" customHeight="1">
      <c r="A92" s="55" t="s">
        <v>112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57"/>
      <c r="N92" s="57"/>
      <c r="O92" s="57"/>
      <c r="P92" s="57"/>
      <c r="Q92" s="57"/>
      <c r="R92" s="57"/>
      <c r="S92" s="57"/>
      <c r="T92" s="58"/>
    </row>
    <row r="93" spans="1:20" s="2" customFormat="1" ht="30" customHeight="1">
      <c r="A93" s="145" t="s">
        <v>88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69"/>
      <c r="M93" s="170"/>
      <c r="N93" s="170"/>
      <c r="O93" s="170"/>
      <c r="P93" s="170"/>
      <c r="Q93" s="170"/>
      <c r="R93" s="170"/>
      <c r="S93" s="170"/>
      <c r="T93" s="170"/>
    </row>
    <row r="94" spans="1:20" s="2" customFormat="1" ht="50.25" customHeight="1">
      <c r="A94" s="6" t="s">
        <v>4</v>
      </c>
      <c r="B94" s="17" t="s">
        <v>5</v>
      </c>
      <c r="C94" s="17" t="s">
        <v>6</v>
      </c>
      <c r="D94" s="8" t="s">
        <v>7</v>
      </c>
      <c r="E94" s="110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/>
      <c r="K94" s="19" t="s">
        <v>105</v>
      </c>
      <c r="L94" s="61"/>
      <c r="M94" s="62"/>
      <c r="N94" s="62"/>
      <c r="O94" s="61"/>
      <c r="P94" s="62"/>
      <c r="Q94" s="62"/>
      <c r="R94" s="62"/>
      <c r="S94" s="62"/>
      <c r="T94" s="62"/>
    </row>
    <row r="95" spans="1:20">
      <c r="A95" s="12" t="s">
        <v>41</v>
      </c>
      <c r="B95" s="10" t="s">
        <v>27</v>
      </c>
      <c r="C95" s="10" t="s">
        <v>42</v>
      </c>
      <c r="D95" s="10">
        <v>1.4</v>
      </c>
      <c r="E95" s="10">
        <v>1.77</v>
      </c>
      <c r="F95" s="4">
        <v>0.6</v>
      </c>
      <c r="G95" s="10">
        <v>0.44</v>
      </c>
      <c r="H95" s="10">
        <v>0.28999999999999998</v>
      </c>
      <c r="I95" s="45">
        <v>4.8000000000000001E-2</v>
      </c>
      <c r="J95" s="10"/>
      <c r="K95" s="20" t="s">
        <v>124</v>
      </c>
      <c r="N95" s="3"/>
      <c r="O95" s="3"/>
      <c r="P95" s="63"/>
      <c r="Q95" s="63"/>
      <c r="R95" s="63"/>
      <c r="S95" s="63"/>
      <c r="T95" s="64"/>
    </row>
    <row r="96" spans="1:20">
      <c r="A96" s="9" t="s">
        <v>43</v>
      </c>
      <c r="B96" s="9" t="s">
        <v>27</v>
      </c>
      <c r="C96" s="9" t="s">
        <v>44</v>
      </c>
      <c r="D96" s="9">
        <v>1.3</v>
      </c>
      <c r="E96" s="9">
        <v>1.77</v>
      </c>
      <c r="F96" s="14">
        <v>0.6</v>
      </c>
      <c r="G96" s="9">
        <v>0.44</v>
      </c>
      <c r="H96" s="9">
        <v>0.36</v>
      </c>
      <c r="I96" s="44">
        <v>4.8000000000000001E-2</v>
      </c>
      <c r="J96" s="9"/>
      <c r="K96" s="21" t="s">
        <v>124</v>
      </c>
      <c r="L96" s="65"/>
      <c r="M96" s="65"/>
      <c r="N96" s="65"/>
      <c r="O96" s="83"/>
      <c r="P96" s="66"/>
      <c r="Q96" s="66"/>
      <c r="R96" s="66"/>
      <c r="S96" s="66"/>
      <c r="T96" s="67"/>
    </row>
    <row r="97" spans="1:20">
      <c r="A97" s="12" t="s">
        <v>45</v>
      </c>
      <c r="B97" s="10" t="s">
        <v>46</v>
      </c>
      <c r="C97" s="10" t="s">
        <v>42</v>
      </c>
      <c r="D97" s="10">
        <v>1.3</v>
      </c>
      <c r="E97" s="10">
        <v>1.77</v>
      </c>
      <c r="F97" s="4">
        <v>0.6</v>
      </c>
      <c r="G97" s="10">
        <v>0.44</v>
      </c>
      <c r="H97" s="10">
        <v>0.38</v>
      </c>
      <c r="I97" s="45">
        <v>4.8000000000000001E-2</v>
      </c>
      <c r="J97" s="11">
        <v>0.51782399999999995</v>
      </c>
      <c r="K97" s="20" t="s">
        <v>124</v>
      </c>
      <c r="N97" s="3"/>
      <c r="O97" s="3"/>
      <c r="P97" s="63"/>
      <c r="Q97" s="63"/>
      <c r="R97" s="63"/>
      <c r="S97" s="63"/>
      <c r="T97" s="64"/>
    </row>
    <row r="98" spans="1:20">
      <c r="A98" s="9" t="s">
        <v>49</v>
      </c>
      <c r="B98" s="9" t="s">
        <v>46</v>
      </c>
      <c r="C98" s="9" t="s">
        <v>44</v>
      </c>
      <c r="D98" s="9">
        <v>1.3</v>
      </c>
      <c r="E98" s="9">
        <v>1.77</v>
      </c>
      <c r="F98" s="14">
        <v>0.6</v>
      </c>
      <c r="G98" s="9">
        <v>0.44</v>
      </c>
      <c r="H98" s="9">
        <v>0.47</v>
      </c>
      <c r="I98" s="44">
        <v>4.8000000000000001E-2</v>
      </c>
      <c r="J98" s="15"/>
      <c r="K98" s="21" t="s">
        <v>124</v>
      </c>
      <c r="L98" s="65"/>
      <c r="M98" s="65"/>
      <c r="N98" s="65"/>
      <c r="O98" s="83"/>
      <c r="P98" s="66"/>
      <c r="Q98" s="66"/>
      <c r="R98" s="66"/>
      <c r="S98" s="66"/>
      <c r="T98" s="67"/>
    </row>
    <row r="99" spans="1:20">
      <c r="A99" s="12" t="s">
        <v>50</v>
      </c>
      <c r="B99" s="10" t="s">
        <v>46</v>
      </c>
      <c r="C99" s="10" t="s">
        <v>51</v>
      </c>
      <c r="D99" s="10">
        <v>1.2</v>
      </c>
      <c r="E99" s="10">
        <v>1.77</v>
      </c>
      <c r="F99" s="4">
        <v>0.6</v>
      </c>
      <c r="G99" s="10">
        <v>0.44</v>
      </c>
      <c r="H99" s="10">
        <v>0.57999999999999996</v>
      </c>
      <c r="I99" s="45">
        <v>4.8000000000000001E-2</v>
      </c>
      <c r="J99" s="11">
        <v>0.75974399999999986</v>
      </c>
      <c r="K99" s="20" t="s">
        <v>124</v>
      </c>
      <c r="N99" s="3"/>
      <c r="O99" s="3"/>
      <c r="P99" s="63"/>
      <c r="Q99" s="63"/>
      <c r="R99" s="63"/>
      <c r="S99" s="63"/>
      <c r="T99" s="64"/>
    </row>
    <row r="100" spans="1:20">
      <c r="A100" s="9" t="s">
        <v>56</v>
      </c>
      <c r="B100" s="9" t="s">
        <v>38</v>
      </c>
      <c r="C100" s="9" t="s">
        <v>42</v>
      </c>
      <c r="D100" s="9">
        <v>1.2</v>
      </c>
      <c r="E100" s="9">
        <v>1.77</v>
      </c>
      <c r="F100" s="14">
        <v>0.6</v>
      </c>
      <c r="G100" s="9">
        <v>0.44</v>
      </c>
      <c r="H100" s="9">
        <v>0.47</v>
      </c>
      <c r="I100" s="44">
        <v>4.8000000000000001E-2</v>
      </c>
      <c r="J100" s="15">
        <v>0.62570399999999993</v>
      </c>
      <c r="K100" s="21" t="s">
        <v>124</v>
      </c>
      <c r="L100" s="65"/>
      <c r="M100" s="65"/>
      <c r="N100" s="65"/>
      <c r="O100" s="83"/>
      <c r="P100" s="66"/>
      <c r="Q100" s="66"/>
      <c r="R100" s="66"/>
      <c r="S100" s="66"/>
      <c r="T100" s="67"/>
    </row>
    <row r="101" spans="1:20">
      <c r="A101" s="12" t="s">
        <v>58</v>
      </c>
      <c r="B101" s="12" t="s">
        <v>38</v>
      </c>
      <c r="C101" s="10" t="s">
        <v>44</v>
      </c>
      <c r="D101" s="10">
        <v>1.2</v>
      </c>
      <c r="E101" s="10">
        <v>1.77</v>
      </c>
      <c r="F101" s="4">
        <v>0.6</v>
      </c>
      <c r="G101" s="10">
        <v>0.44</v>
      </c>
      <c r="H101" s="10">
        <v>0.59</v>
      </c>
      <c r="I101" s="46">
        <v>4.8000000000000001E-2</v>
      </c>
      <c r="J101" s="11">
        <v>0.76490399999999992</v>
      </c>
      <c r="K101" s="20" t="s">
        <v>124</v>
      </c>
      <c r="N101" s="3"/>
      <c r="O101" s="3"/>
      <c r="P101" s="68"/>
      <c r="Q101" s="68"/>
      <c r="R101" s="63"/>
      <c r="S101" s="63"/>
      <c r="T101" s="64"/>
    </row>
    <row r="102" spans="1:20">
      <c r="A102" s="9" t="s">
        <v>59</v>
      </c>
      <c r="B102" s="9" t="s">
        <v>38</v>
      </c>
      <c r="C102" s="9" t="s">
        <v>51</v>
      </c>
      <c r="D102" s="9">
        <v>1.2</v>
      </c>
      <c r="E102" s="9">
        <v>1.77</v>
      </c>
      <c r="F102" s="14">
        <v>0.6</v>
      </c>
      <c r="G102" s="9">
        <v>0.44</v>
      </c>
      <c r="H102" s="9">
        <v>0.72</v>
      </c>
      <c r="I102" s="44">
        <v>4.8000000000000001E-2</v>
      </c>
      <c r="J102" s="15">
        <v>0.91802399999999995</v>
      </c>
      <c r="K102" s="21" t="s">
        <v>124</v>
      </c>
      <c r="L102" s="65"/>
      <c r="M102" s="65"/>
      <c r="N102" s="65"/>
      <c r="O102" s="83"/>
      <c r="P102" s="66"/>
      <c r="Q102" s="66"/>
      <c r="R102" s="66"/>
      <c r="S102" s="66"/>
      <c r="T102" s="67"/>
    </row>
    <row r="103" spans="1:20">
      <c r="A103" s="12" t="s">
        <v>60</v>
      </c>
      <c r="B103" s="12" t="s">
        <v>38</v>
      </c>
      <c r="C103" s="12" t="s">
        <v>61</v>
      </c>
      <c r="D103" s="10">
        <v>1.1000000000000001</v>
      </c>
      <c r="E103" s="10">
        <v>1.77</v>
      </c>
      <c r="F103" s="4">
        <v>0.6</v>
      </c>
      <c r="G103" s="10">
        <v>0.44</v>
      </c>
      <c r="H103" s="10">
        <v>0.85</v>
      </c>
      <c r="I103" s="46">
        <v>4.8000000000000001E-2</v>
      </c>
      <c r="J103" s="11">
        <v>1.5209999999999999</v>
      </c>
      <c r="K103" s="20" t="s">
        <v>124</v>
      </c>
      <c r="N103" s="3"/>
      <c r="O103" s="3"/>
      <c r="P103" s="68"/>
      <c r="Q103" s="68"/>
      <c r="R103" s="63"/>
      <c r="S103" s="63"/>
      <c r="T103" s="64"/>
    </row>
    <row r="104" spans="1:20">
      <c r="A104" s="9" t="s">
        <v>68</v>
      </c>
      <c r="B104" s="9" t="s">
        <v>65</v>
      </c>
      <c r="C104" s="9" t="s">
        <v>42</v>
      </c>
      <c r="D104" s="9">
        <v>1.2</v>
      </c>
      <c r="E104" s="9">
        <v>1.77</v>
      </c>
      <c r="F104" s="14">
        <v>0.6</v>
      </c>
      <c r="G104" s="9">
        <v>0.44</v>
      </c>
      <c r="H104" s="15">
        <v>0.6</v>
      </c>
      <c r="I104" s="44">
        <v>4.8000000000000001E-2</v>
      </c>
      <c r="J104" s="15">
        <v>0.77134199999999997</v>
      </c>
      <c r="K104" s="21" t="s">
        <v>124</v>
      </c>
      <c r="L104" s="65"/>
      <c r="M104" s="65"/>
      <c r="N104" s="65"/>
      <c r="O104" s="83"/>
      <c r="P104" s="66"/>
      <c r="Q104" s="66"/>
      <c r="R104" s="66"/>
      <c r="S104" s="66"/>
      <c r="T104" s="67"/>
    </row>
    <row r="105" spans="1:20">
      <c r="A105" s="12" t="s">
        <v>69</v>
      </c>
      <c r="B105" s="12" t="s">
        <v>65</v>
      </c>
      <c r="C105" s="10" t="s">
        <v>44</v>
      </c>
      <c r="D105" s="10">
        <v>1.1000000000000001</v>
      </c>
      <c r="E105" s="10">
        <v>1.77</v>
      </c>
      <c r="F105" s="4">
        <v>0.6</v>
      </c>
      <c r="G105" s="10">
        <v>0.44</v>
      </c>
      <c r="H105" s="10">
        <v>0.75</v>
      </c>
      <c r="I105" s="46">
        <v>4.8000000000000001E-2</v>
      </c>
      <c r="J105" s="11">
        <v>0.94294199999999995</v>
      </c>
      <c r="K105" s="20" t="s">
        <v>124</v>
      </c>
      <c r="N105" s="3"/>
      <c r="O105" s="3"/>
      <c r="P105" s="68"/>
      <c r="Q105" s="68"/>
      <c r="R105" s="63"/>
      <c r="S105" s="63"/>
      <c r="T105" s="64"/>
    </row>
    <row r="106" spans="1:20">
      <c r="A106" s="9" t="s">
        <v>70</v>
      </c>
      <c r="B106" s="9" t="s">
        <v>65</v>
      </c>
      <c r="C106" s="9" t="s">
        <v>51</v>
      </c>
      <c r="D106" s="9">
        <v>1.1000000000000001</v>
      </c>
      <c r="E106" s="9">
        <v>1.77</v>
      </c>
      <c r="F106" s="14">
        <v>0.6</v>
      </c>
      <c r="G106" s="9">
        <v>0.44</v>
      </c>
      <c r="H106" s="9">
        <v>0.92</v>
      </c>
      <c r="I106" s="44">
        <v>4.8000000000000001E-2</v>
      </c>
      <c r="J106" s="15">
        <v>1.131702</v>
      </c>
      <c r="K106" s="21" t="s">
        <v>124</v>
      </c>
      <c r="L106" s="65"/>
      <c r="M106" s="65"/>
      <c r="N106" s="65"/>
      <c r="O106" s="83"/>
      <c r="P106" s="66"/>
      <c r="Q106" s="66"/>
      <c r="R106" s="66"/>
      <c r="S106" s="66"/>
      <c r="T106" s="67"/>
    </row>
    <row r="107" spans="1:20">
      <c r="A107" s="12" t="s">
        <v>71</v>
      </c>
      <c r="B107" s="12" t="s">
        <v>65</v>
      </c>
      <c r="C107" s="12" t="s">
        <v>61</v>
      </c>
      <c r="D107" s="10">
        <v>1.1000000000000001</v>
      </c>
      <c r="E107" s="10">
        <v>1.77</v>
      </c>
      <c r="F107" s="4">
        <v>0.6</v>
      </c>
      <c r="G107" s="10">
        <v>0.44</v>
      </c>
      <c r="H107" s="10">
        <v>1.07</v>
      </c>
      <c r="I107" s="46">
        <v>4.8000000000000001E-2</v>
      </c>
      <c r="J107" s="11">
        <v>1.3050179999999998</v>
      </c>
      <c r="K107" s="20" t="s">
        <v>124</v>
      </c>
      <c r="N107" s="3"/>
      <c r="O107" s="3"/>
      <c r="P107" s="68"/>
      <c r="Q107" s="68"/>
      <c r="R107" s="63"/>
      <c r="S107" s="63"/>
      <c r="T107" s="64"/>
    </row>
    <row r="108" spans="1:20">
      <c r="A108" s="9" t="s">
        <v>76</v>
      </c>
      <c r="B108" s="9" t="s">
        <v>73</v>
      </c>
      <c r="C108" s="9" t="s">
        <v>44</v>
      </c>
      <c r="D108" s="9">
        <v>1.1000000000000001</v>
      </c>
      <c r="E108" s="9">
        <v>1.77</v>
      </c>
      <c r="F108" s="14">
        <v>0.6</v>
      </c>
      <c r="G108" s="9">
        <v>0.44</v>
      </c>
      <c r="H108" s="9">
        <v>0.95</v>
      </c>
      <c r="I108" s="44">
        <v>4.8000000000000001E-2</v>
      </c>
      <c r="J108" s="15">
        <v>1.160544</v>
      </c>
      <c r="K108" s="21" t="s">
        <v>124</v>
      </c>
      <c r="L108" s="65"/>
      <c r="M108" s="65"/>
      <c r="N108" s="65"/>
      <c r="O108" s="83"/>
      <c r="P108" s="66"/>
      <c r="Q108" s="66"/>
      <c r="R108" s="66"/>
      <c r="S108" s="66"/>
      <c r="T108" s="67"/>
    </row>
    <row r="109" spans="1:20">
      <c r="A109" s="12" t="s">
        <v>77</v>
      </c>
      <c r="B109" s="12" t="s">
        <v>73</v>
      </c>
      <c r="C109" s="12" t="s">
        <v>51</v>
      </c>
      <c r="D109" s="10">
        <v>1.1000000000000001</v>
      </c>
      <c r="E109" s="10">
        <v>1.77</v>
      </c>
      <c r="F109" s="4">
        <v>0.6</v>
      </c>
      <c r="G109" s="10">
        <v>0.44</v>
      </c>
      <c r="H109" s="10">
        <v>1.1599999999999999</v>
      </c>
      <c r="I109" s="46">
        <v>4.8000000000000001E-2</v>
      </c>
      <c r="J109" s="11">
        <v>1.3928640000000001</v>
      </c>
      <c r="K109" s="20" t="s">
        <v>124</v>
      </c>
      <c r="N109" s="3"/>
      <c r="O109" s="3"/>
      <c r="P109" s="68"/>
      <c r="Q109" s="68"/>
      <c r="R109" s="63"/>
      <c r="S109" s="63"/>
      <c r="T109" s="64"/>
    </row>
    <row r="110" spans="1:20">
      <c r="A110" s="9" t="s">
        <v>78</v>
      </c>
      <c r="B110" s="9" t="s">
        <v>73</v>
      </c>
      <c r="C110" s="9" t="s">
        <v>61</v>
      </c>
      <c r="D110" s="14">
        <v>1</v>
      </c>
      <c r="E110" s="9">
        <v>1.77</v>
      </c>
      <c r="F110" s="14">
        <v>0.6</v>
      </c>
      <c r="G110" s="9">
        <v>0.44</v>
      </c>
      <c r="H110" s="9">
        <v>1.35</v>
      </c>
      <c r="I110" s="44">
        <v>4.8000000000000001E-2</v>
      </c>
      <c r="J110" s="15">
        <v>1.606176</v>
      </c>
      <c r="K110" s="21" t="s">
        <v>124</v>
      </c>
      <c r="L110" s="65"/>
      <c r="M110" s="65"/>
      <c r="N110" s="65"/>
      <c r="O110" s="83"/>
      <c r="P110" s="66"/>
      <c r="Q110" s="66"/>
      <c r="R110" s="66"/>
      <c r="S110" s="66"/>
      <c r="T110" s="67"/>
    </row>
    <row r="111" spans="1:20">
      <c r="A111" s="12" t="s">
        <v>79</v>
      </c>
      <c r="B111" s="10" t="s">
        <v>80</v>
      </c>
      <c r="C111" s="12" t="s">
        <v>42</v>
      </c>
      <c r="D111" s="4">
        <v>1.1000000000000001</v>
      </c>
      <c r="E111" s="10">
        <v>1.77</v>
      </c>
      <c r="F111" s="4">
        <v>0.6</v>
      </c>
      <c r="G111" s="10">
        <v>0.44</v>
      </c>
      <c r="H111" s="10">
        <v>0.91</v>
      </c>
      <c r="I111" s="45">
        <v>4.8000000000000001E-2</v>
      </c>
      <c r="J111" s="10"/>
      <c r="K111" s="20" t="s">
        <v>124</v>
      </c>
      <c r="N111" s="3"/>
      <c r="O111" s="3"/>
      <c r="P111" s="63"/>
      <c r="Q111" s="63"/>
      <c r="R111" s="63"/>
      <c r="S111" s="63"/>
      <c r="T111" s="64"/>
    </row>
    <row r="112" spans="1:20">
      <c r="A112" s="9" t="s">
        <v>83</v>
      </c>
      <c r="B112" s="9" t="s">
        <v>80</v>
      </c>
      <c r="C112" s="9" t="s">
        <v>51</v>
      </c>
      <c r="D112" s="14">
        <v>1</v>
      </c>
      <c r="E112" s="9">
        <v>1.77</v>
      </c>
      <c r="F112" s="14">
        <v>0.6</v>
      </c>
      <c r="G112" s="9">
        <v>0.44</v>
      </c>
      <c r="H112" s="15">
        <v>1.1399999999999999</v>
      </c>
      <c r="I112" s="44">
        <v>4.8000000000000001E-2</v>
      </c>
      <c r="J112" s="9"/>
      <c r="K112" s="21" t="s">
        <v>124</v>
      </c>
      <c r="L112" s="65"/>
      <c r="M112" s="65"/>
      <c r="N112" s="65"/>
      <c r="O112" s="83"/>
      <c r="P112" s="66"/>
      <c r="Q112" s="66"/>
      <c r="R112" s="66"/>
      <c r="S112" s="66"/>
      <c r="T112" s="67"/>
    </row>
    <row r="113" spans="1:20" s="2" customFormat="1" ht="20.100000000000001" customHeight="1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1"/>
      <c r="M113" s="161"/>
      <c r="N113" s="161"/>
      <c r="O113" s="161"/>
      <c r="P113" s="161"/>
      <c r="Q113" s="161"/>
      <c r="R113" s="161"/>
      <c r="S113" s="161"/>
      <c r="T113" s="161"/>
    </row>
    <row r="114" spans="1:20" s="2" customFormat="1" ht="20.100000000000001" customHeight="1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</row>
  </sheetData>
  <mergeCells count="17">
    <mergeCell ref="A114:T114"/>
    <mergeCell ref="A68:K68"/>
    <mergeCell ref="L68:T68"/>
    <mergeCell ref="A88:T88"/>
    <mergeCell ref="A89:T89"/>
    <mergeCell ref="A93:K93"/>
    <mergeCell ref="L93:T93"/>
    <mergeCell ref="A36:K36"/>
    <mergeCell ref="L36:T36"/>
    <mergeCell ref="A63:T63"/>
    <mergeCell ref="A64:T64"/>
    <mergeCell ref="A113:T113"/>
    <mergeCell ref="A1:T1"/>
    <mergeCell ref="A4:K4"/>
    <mergeCell ref="L4:T4"/>
    <mergeCell ref="A31:T31"/>
    <mergeCell ref="A32:T32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headerFooter>
    <oddFooter>&amp;L&amp;1#&amp;"Calibri"&amp;8&amp;K000000General - All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D2B7-00C7-474C-B9E5-35D35E254A3C}">
  <dimension ref="A3:T112"/>
  <sheetViews>
    <sheetView zoomScale="70" zoomScaleNormal="70" workbookViewId="0">
      <selection activeCell="A95" sqref="A95:K112"/>
    </sheetView>
  </sheetViews>
  <sheetFormatPr defaultRowHeight="15"/>
  <cols>
    <col min="1" max="1" width="62.28515625" bestFit="1" customWidth="1"/>
    <col min="2" max="2" width="8" bestFit="1" customWidth="1"/>
    <col min="3" max="3" width="8.42578125" bestFit="1" customWidth="1"/>
    <col min="4" max="4" width="29.42578125" bestFit="1" customWidth="1"/>
    <col min="5" max="5" width="24.28515625" bestFit="1" customWidth="1"/>
    <col min="6" max="6" width="18.28515625" bestFit="1" customWidth="1"/>
    <col min="7" max="7" width="9.42578125" bestFit="1" customWidth="1"/>
    <col min="8" max="8" width="8.28515625" bestFit="1" customWidth="1"/>
    <col min="9" max="9" width="6.28515625" bestFit="1" customWidth="1"/>
    <col min="10" max="10" width="8.5703125" bestFit="1" customWidth="1"/>
    <col min="11" max="11" width="14" bestFit="1" customWidth="1"/>
  </cols>
  <sheetData>
    <row r="3" spans="1:20" ht="18">
      <c r="A3" s="50" t="s">
        <v>123</v>
      </c>
      <c r="B3" s="51"/>
      <c r="C3" s="51"/>
      <c r="D3" s="51"/>
      <c r="E3" s="59"/>
      <c r="F3" s="56"/>
      <c r="G3" s="56"/>
      <c r="H3" s="56"/>
      <c r="I3" s="56"/>
      <c r="J3" s="56"/>
      <c r="K3" s="60"/>
      <c r="L3" s="111"/>
      <c r="M3" s="111"/>
      <c r="N3" s="111"/>
      <c r="O3" s="111"/>
      <c r="P3" s="111"/>
      <c r="Q3" s="111"/>
      <c r="R3" s="111"/>
      <c r="S3" s="111"/>
      <c r="T3" s="112"/>
    </row>
    <row r="4" spans="1:20">
      <c r="A4" s="145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64"/>
      <c r="L4" s="171"/>
      <c r="M4" s="172"/>
      <c r="N4" s="172"/>
      <c r="O4" s="172"/>
      <c r="P4" s="172"/>
      <c r="Q4" s="172"/>
      <c r="R4" s="172"/>
      <c r="S4" s="172"/>
      <c r="T4" s="172"/>
    </row>
    <row r="5" spans="1:20" ht="76.5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7" t="s">
        <v>25</v>
      </c>
      <c r="L5" s="113"/>
      <c r="M5" s="114"/>
      <c r="N5" s="114"/>
      <c r="O5" s="113"/>
      <c r="P5" s="114"/>
      <c r="Q5" s="114"/>
      <c r="R5" s="114"/>
      <c r="S5" s="114"/>
      <c r="T5" s="114"/>
    </row>
    <row r="6" spans="1:20">
      <c r="A6" s="12" t="s">
        <v>26</v>
      </c>
      <c r="B6" s="10" t="s">
        <v>27</v>
      </c>
      <c r="C6" s="10" t="s">
        <v>28</v>
      </c>
      <c r="D6" s="10">
        <v>1.5</v>
      </c>
      <c r="E6" s="11">
        <v>1.75</v>
      </c>
      <c r="F6" s="10">
        <v>0.7</v>
      </c>
      <c r="G6" s="11">
        <v>0.27</v>
      </c>
      <c r="H6" s="10">
        <v>0.19</v>
      </c>
      <c r="I6" s="45">
        <v>5.1999999999999998E-2</v>
      </c>
      <c r="J6" s="11">
        <v>0.28845399999999999</v>
      </c>
      <c r="K6" s="20" t="s">
        <v>124</v>
      </c>
      <c r="L6" s="115"/>
      <c r="M6" s="115"/>
      <c r="N6" s="115"/>
      <c r="O6" s="115"/>
      <c r="P6" s="116"/>
      <c r="Q6" s="116"/>
      <c r="R6" s="116"/>
      <c r="S6" s="116"/>
      <c r="T6" s="117"/>
    </row>
    <row r="7" spans="1:20">
      <c r="A7" s="9" t="s">
        <v>37</v>
      </c>
      <c r="B7" s="9" t="s">
        <v>27</v>
      </c>
      <c r="C7" s="9" t="s">
        <v>38</v>
      </c>
      <c r="D7" s="18">
        <v>1.5</v>
      </c>
      <c r="E7" s="48">
        <v>1.75</v>
      </c>
      <c r="F7" s="18">
        <v>0.7</v>
      </c>
      <c r="G7" s="15">
        <v>0.27</v>
      </c>
      <c r="H7" s="9">
        <v>0.22</v>
      </c>
      <c r="I7" s="44">
        <v>5.1999999999999998E-2</v>
      </c>
      <c r="J7" s="15">
        <v>0.32573400000000002</v>
      </c>
      <c r="K7" s="21" t="s">
        <v>124</v>
      </c>
      <c r="L7" s="115"/>
      <c r="M7" s="115"/>
      <c r="N7" s="115"/>
      <c r="O7" s="115"/>
      <c r="P7" s="116"/>
      <c r="Q7" s="116"/>
      <c r="R7" s="116"/>
      <c r="S7" s="116"/>
      <c r="T7" s="117"/>
    </row>
    <row r="8" spans="1:20">
      <c r="A8" s="12" t="s">
        <v>41</v>
      </c>
      <c r="B8" s="10" t="s">
        <v>27</v>
      </c>
      <c r="C8" s="10" t="s">
        <v>42</v>
      </c>
      <c r="D8" s="10">
        <v>1.4</v>
      </c>
      <c r="E8" s="11">
        <v>1.75</v>
      </c>
      <c r="F8" s="10">
        <v>0.7</v>
      </c>
      <c r="G8" s="11">
        <v>0.27</v>
      </c>
      <c r="H8" s="10">
        <v>0.28999999999999998</v>
      </c>
      <c r="I8" s="45">
        <v>5.1999999999999998E-2</v>
      </c>
      <c r="J8" s="11">
        <v>0.41893400000000003</v>
      </c>
      <c r="K8" s="20" t="s">
        <v>124</v>
      </c>
      <c r="L8" s="115"/>
      <c r="M8" s="115"/>
      <c r="N8" s="115"/>
      <c r="O8" s="115"/>
      <c r="P8" s="116"/>
      <c r="Q8" s="116"/>
      <c r="R8" s="116"/>
      <c r="S8" s="116"/>
      <c r="T8" s="117"/>
    </row>
    <row r="9" spans="1:20">
      <c r="A9" s="9" t="s">
        <v>43</v>
      </c>
      <c r="B9" s="9" t="s">
        <v>27</v>
      </c>
      <c r="C9" s="9" t="s">
        <v>44</v>
      </c>
      <c r="D9" s="18">
        <v>1.4</v>
      </c>
      <c r="E9" s="48">
        <v>1.75</v>
      </c>
      <c r="F9" s="18">
        <v>0.7</v>
      </c>
      <c r="G9" s="15">
        <v>0.27</v>
      </c>
      <c r="H9" s="9">
        <v>0.36</v>
      </c>
      <c r="I9" s="44">
        <v>5.1999999999999998E-2</v>
      </c>
      <c r="J9" s="15">
        <v>0.51213399999999998</v>
      </c>
      <c r="K9" s="21" t="s">
        <v>124</v>
      </c>
      <c r="L9" s="115"/>
      <c r="M9" s="115"/>
      <c r="N9" s="115"/>
      <c r="O9" s="115"/>
      <c r="P9" s="116"/>
      <c r="Q9" s="116"/>
      <c r="R9" s="116"/>
      <c r="S9" s="116"/>
      <c r="T9" s="117"/>
    </row>
    <row r="10" spans="1:20">
      <c r="A10" s="12" t="s">
        <v>45</v>
      </c>
      <c r="B10" s="10" t="s">
        <v>46</v>
      </c>
      <c r="C10" s="10" t="s">
        <v>42</v>
      </c>
      <c r="D10" s="10">
        <v>1.3</v>
      </c>
      <c r="E10" s="11">
        <v>1.75</v>
      </c>
      <c r="F10" s="10">
        <v>0.7</v>
      </c>
      <c r="G10" s="11">
        <v>0.27</v>
      </c>
      <c r="H10" s="10">
        <v>0.38</v>
      </c>
      <c r="I10" s="45">
        <v>5.1999999999999998E-2</v>
      </c>
      <c r="J10" s="11">
        <v>0.51782399999999995</v>
      </c>
      <c r="K10" s="20" t="s">
        <v>124</v>
      </c>
      <c r="L10" s="115"/>
      <c r="M10" s="115"/>
      <c r="N10" s="115"/>
      <c r="O10" s="115"/>
      <c r="P10" s="116"/>
      <c r="Q10" s="116"/>
      <c r="R10" s="116"/>
      <c r="S10" s="116"/>
      <c r="T10" s="117"/>
    </row>
    <row r="11" spans="1:20">
      <c r="A11" s="9" t="s">
        <v>49</v>
      </c>
      <c r="B11" s="9" t="s">
        <v>46</v>
      </c>
      <c r="C11" s="9" t="s">
        <v>44</v>
      </c>
      <c r="D11" s="18">
        <v>1.3</v>
      </c>
      <c r="E11" s="48">
        <v>1.75</v>
      </c>
      <c r="F11" s="18">
        <v>0.7</v>
      </c>
      <c r="G11" s="15">
        <v>0.27</v>
      </c>
      <c r="H11" s="9">
        <v>0.47</v>
      </c>
      <c r="I11" s="44">
        <v>5.1999999999999998E-2</v>
      </c>
      <c r="J11" s="15">
        <v>0.63302399999999992</v>
      </c>
      <c r="K11" s="21" t="s">
        <v>124</v>
      </c>
      <c r="L11" s="115"/>
      <c r="M11" s="115"/>
      <c r="N11" s="115"/>
      <c r="O11" s="115"/>
      <c r="P11" s="116"/>
      <c r="Q11" s="116"/>
      <c r="R11" s="116"/>
      <c r="S11" s="116"/>
      <c r="T11" s="117"/>
    </row>
    <row r="12" spans="1:20">
      <c r="A12" s="12" t="s">
        <v>50</v>
      </c>
      <c r="B12" s="10" t="s">
        <v>46</v>
      </c>
      <c r="C12" s="10" t="s">
        <v>51</v>
      </c>
      <c r="D12" s="10">
        <v>1.3</v>
      </c>
      <c r="E12" s="11">
        <v>1.75</v>
      </c>
      <c r="F12" s="10">
        <v>0.7</v>
      </c>
      <c r="G12" s="11">
        <v>0.27</v>
      </c>
      <c r="H12" s="10">
        <v>0.57999999999999996</v>
      </c>
      <c r="I12" s="45">
        <v>5.1999999999999998E-2</v>
      </c>
      <c r="J12" s="11">
        <v>0.75974399999999986</v>
      </c>
      <c r="K12" s="20" t="s">
        <v>124</v>
      </c>
      <c r="L12" s="115"/>
      <c r="M12" s="115"/>
      <c r="N12" s="115"/>
      <c r="O12" s="115"/>
      <c r="P12" s="116"/>
      <c r="Q12" s="116"/>
      <c r="R12" s="116"/>
      <c r="S12" s="116"/>
      <c r="T12" s="117"/>
    </row>
    <row r="13" spans="1:20">
      <c r="A13" s="9" t="s">
        <v>52</v>
      </c>
      <c r="B13" s="9" t="s">
        <v>38</v>
      </c>
      <c r="C13" s="9" t="s">
        <v>53</v>
      </c>
      <c r="D13" s="18">
        <v>1.5</v>
      </c>
      <c r="E13" s="48">
        <v>1.75</v>
      </c>
      <c r="F13" s="18">
        <v>0.7</v>
      </c>
      <c r="G13" s="15">
        <v>0.27</v>
      </c>
      <c r="H13" s="9">
        <v>0.27</v>
      </c>
      <c r="I13" s="44">
        <v>5.1999999999999998E-2</v>
      </c>
      <c r="J13" s="15">
        <v>0.37931999999999999</v>
      </c>
      <c r="K13" s="21" t="s">
        <v>124</v>
      </c>
      <c r="L13" s="115"/>
      <c r="M13" s="115"/>
      <c r="N13" s="115"/>
      <c r="O13" s="115"/>
      <c r="P13" s="116"/>
      <c r="Q13" s="116"/>
      <c r="R13" s="116"/>
      <c r="S13" s="116"/>
      <c r="T13" s="118"/>
    </row>
    <row r="14" spans="1:20">
      <c r="A14" s="12" t="s">
        <v>56</v>
      </c>
      <c r="B14" s="12" t="s">
        <v>38</v>
      </c>
      <c r="C14" s="10" t="s">
        <v>42</v>
      </c>
      <c r="D14" s="10">
        <v>1.3</v>
      </c>
      <c r="E14" s="11">
        <v>1.75</v>
      </c>
      <c r="F14" s="10">
        <v>0.7</v>
      </c>
      <c r="G14" s="11">
        <v>0.27</v>
      </c>
      <c r="H14" s="10">
        <v>0.47</v>
      </c>
      <c r="I14" s="45">
        <v>5.1999999999999998E-2</v>
      </c>
      <c r="J14" s="11">
        <v>0.62570399999999993</v>
      </c>
      <c r="K14" s="20" t="s">
        <v>124</v>
      </c>
      <c r="L14" s="115"/>
      <c r="M14" s="115"/>
      <c r="N14" s="115"/>
      <c r="O14" s="115"/>
      <c r="P14" s="116"/>
      <c r="Q14" s="116"/>
      <c r="R14" s="116"/>
      <c r="S14" s="116"/>
      <c r="T14" s="117"/>
    </row>
    <row r="15" spans="1:20">
      <c r="A15" s="9" t="s">
        <v>58</v>
      </c>
      <c r="B15" s="9" t="s">
        <v>38</v>
      </c>
      <c r="C15" s="9" t="s">
        <v>44</v>
      </c>
      <c r="D15" s="18">
        <v>1.3</v>
      </c>
      <c r="E15" s="48">
        <v>1.75</v>
      </c>
      <c r="F15" s="18">
        <v>0.7</v>
      </c>
      <c r="G15" s="15">
        <v>0.27</v>
      </c>
      <c r="H15" s="9">
        <v>0.59</v>
      </c>
      <c r="I15" s="44">
        <v>5.1999999999999998E-2</v>
      </c>
      <c r="J15" s="15">
        <v>0.76490399999999992</v>
      </c>
      <c r="K15" s="21" t="s">
        <v>124</v>
      </c>
      <c r="L15" s="115"/>
      <c r="M15" s="115"/>
      <c r="N15" s="115"/>
      <c r="O15" s="115"/>
      <c r="P15" s="116"/>
      <c r="Q15" s="116"/>
      <c r="R15" s="116"/>
      <c r="S15" s="116"/>
      <c r="T15" s="117"/>
    </row>
    <row r="16" spans="1:20">
      <c r="A16" s="12" t="s">
        <v>59</v>
      </c>
      <c r="B16" s="12" t="s">
        <v>38</v>
      </c>
      <c r="C16" s="10" t="s">
        <v>51</v>
      </c>
      <c r="D16" s="10">
        <v>1.2</v>
      </c>
      <c r="E16" s="11">
        <v>1.75</v>
      </c>
      <c r="F16" s="10">
        <v>0.7</v>
      </c>
      <c r="G16" s="11">
        <v>0.27</v>
      </c>
      <c r="H16" s="10">
        <v>0.72</v>
      </c>
      <c r="I16" s="45">
        <v>5.1999999999999998E-2</v>
      </c>
      <c r="J16" s="11">
        <v>0.91802399999999995</v>
      </c>
      <c r="K16" s="20" t="s">
        <v>124</v>
      </c>
      <c r="L16" s="115"/>
      <c r="M16" s="115"/>
      <c r="N16" s="115"/>
      <c r="O16" s="115"/>
      <c r="P16" s="116"/>
      <c r="Q16" s="116"/>
      <c r="R16" s="116"/>
      <c r="S16" s="116"/>
      <c r="T16" s="117"/>
    </row>
    <row r="17" spans="1:20">
      <c r="A17" s="9" t="s">
        <v>60</v>
      </c>
      <c r="B17" s="9" t="s">
        <v>38</v>
      </c>
      <c r="C17" s="9" t="s">
        <v>61</v>
      </c>
      <c r="D17" s="18">
        <v>1.2</v>
      </c>
      <c r="E17" s="48">
        <v>1.75</v>
      </c>
      <c r="F17" s="18">
        <v>0.7</v>
      </c>
      <c r="G17" s="15">
        <v>0.27</v>
      </c>
      <c r="H17" s="9">
        <v>0.84</v>
      </c>
      <c r="I17" s="44">
        <v>5.1999999999999998E-2</v>
      </c>
      <c r="J17" s="15">
        <v>1.5209999999999999</v>
      </c>
      <c r="K17" s="21" t="s">
        <v>124</v>
      </c>
      <c r="L17" s="115"/>
      <c r="M17" s="115"/>
      <c r="N17" s="115"/>
      <c r="O17" s="115"/>
      <c r="P17" s="116"/>
      <c r="Q17" s="116"/>
      <c r="R17" s="116"/>
      <c r="S17" s="116"/>
      <c r="T17" s="117"/>
    </row>
    <row r="18" spans="1:20">
      <c r="A18" s="12" t="s">
        <v>62</v>
      </c>
      <c r="B18" s="12" t="s">
        <v>38</v>
      </c>
      <c r="C18" s="12" t="s">
        <v>63</v>
      </c>
      <c r="D18" s="10">
        <v>1.2</v>
      </c>
      <c r="E18" s="11">
        <v>1.75</v>
      </c>
      <c r="F18" s="10">
        <v>0.7</v>
      </c>
      <c r="G18" s="11">
        <v>0.27</v>
      </c>
      <c r="H18" s="10">
        <v>0.96</v>
      </c>
      <c r="I18" s="45">
        <v>5.1999999999999998E-2</v>
      </c>
      <c r="J18" s="11">
        <v>1.197816</v>
      </c>
      <c r="K18" s="20" t="s">
        <v>124</v>
      </c>
      <c r="L18" s="115"/>
      <c r="M18" s="115"/>
      <c r="N18" s="115"/>
      <c r="O18" s="115"/>
      <c r="P18" s="116"/>
      <c r="Q18" s="116"/>
      <c r="R18" s="116"/>
      <c r="S18" s="116"/>
      <c r="T18" s="117"/>
    </row>
    <row r="19" spans="1:20">
      <c r="A19" s="9" t="s">
        <v>64</v>
      </c>
      <c r="B19" s="9" t="s">
        <v>65</v>
      </c>
      <c r="C19" s="9" t="s">
        <v>27</v>
      </c>
      <c r="D19" s="18">
        <v>1.4</v>
      </c>
      <c r="E19" s="48">
        <v>1.75</v>
      </c>
      <c r="F19" s="18">
        <v>0.7</v>
      </c>
      <c r="G19" s="15">
        <v>0.27</v>
      </c>
      <c r="H19" s="9">
        <v>0.27</v>
      </c>
      <c r="I19" s="44">
        <v>5.1999999999999998E-2</v>
      </c>
      <c r="J19" s="15">
        <v>0.40411799999999998</v>
      </c>
      <c r="K19" s="21" t="s">
        <v>124</v>
      </c>
      <c r="L19" s="115"/>
      <c r="M19" s="115"/>
      <c r="N19" s="115"/>
      <c r="O19" s="115"/>
      <c r="P19" s="116"/>
      <c r="Q19" s="116"/>
      <c r="R19" s="116"/>
      <c r="S19" s="116"/>
      <c r="T19" s="117"/>
    </row>
    <row r="20" spans="1:20">
      <c r="A20" s="12" t="s">
        <v>68</v>
      </c>
      <c r="B20" s="12" t="s">
        <v>65</v>
      </c>
      <c r="C20" s="10" t="s">
        <v>42</v>
      </c>
      <c r="D20" s="4">
        <v>1.3</v>
      </c>
      <c r="E20" s="11">
        <v>1.75</v>
      </c>
      <c r="F20" s="10">
        <v>0.7</v>
      </c>
      <c r="G20" s="11">
        <v>0.27</v>
      </c>
      <c r="H20" s="11">
        <v>0.6</v>
      </c>
      <c r="I20" s="45">
        <v>5.1999999999999998E-2</v>
      </c>
      <c r="J20" s="11">
        <v>0.77134199999999997</v>
      </c>
      <c r="K20" s="20" t="s">
        <v>124</v>
      </c>
      <c r="L20" s="115"/>
      <c r="M20" s="115"/>
      <c r="N20" s="115"/>
      <c r="O20" s="115"/>
      <c r="P20" s="116"/>
      <c r="Q20" s="116"/>
      <c r="R20" s="116"/>
      <c r="S20" s="116"/>
      <c r="T20" s="117"/>
    </row>
    <row r="21" spans="1:20">
      <c r="A21" s="9" t="s">
        <v>69</v>
      </c>
      <c r="B21" s="9" t="s">
        <v>65</v>
      </c>
      <c r="C21" s="9" t="s">
        <v>44</v>
      </c>
      <c r="D21" s="18">
        <v>1.3</v>
      </c>
      <c r="E21" s="48">
        <v>1.75</v>
      </c>
      <c r="F21" s="18">
        <v>0.7</v>
      </c>
      <c r="G21" s="15">
        <v>0.27</v>
      </c>
      <c r="H21" s="9">
        <v>0.75</v>
      </c>
      <c r="I21" s="44">
        <v>5.1999999999999998E-2</v>
      </c>
      <c r="J21" s="15">
        <v>0.94294199999999995</v>
      </c>
      <c r="K21" s="21" t="s">
        <v>124</v>
      </c>
      <c r="L21" s="115"/>
      <c r="M21" s="115"/>
      <c r="N21" s="115"/>
      <c r="O21" s="115"/>
      <c r="P21" s="116"/>
      <c r="Q21" s="116"/>
      <c r="R21" s="116"/>
      <c r="S21" s="116"/>
      <c r="T21" s="117"/>
    </row>
    <row r="22" spans="1:20">
      <c r="A22" s="12" t="s">
        <v>70</v>
      </c>
      <c r="B22" s="12" t="s">
        <v>65</v>
      </c>
      <c r="C22" s="10" t="s">
        <v>51</v>
      </c>
      <c r="D22" s="10">
        <v>1.3</v>
      </c>
      <c r="E22" s="11">
        <v>1.75</v>
      </c>
      <c r="F22" s="10">
        <v>0.7</v>
      </c>
      <c r="G22" s="11">
        <v>0.27</v>
      </c>
      <c r="H22" s="10">
        <v>0.92</v>
      </c>
      <c r="I22" s="45">
        <v>5.1999999999999998E-2</v>
      </c>
      <c r="J22" s="11">
        <v>1.131702</v>
      </c>
      <c r="K22" s="20" t="s">
        <v>124</v>
      </c>
      <c r="L22" s="115"/>
      <c r="M22" s="115"/>
      <c r="N22" s="115"/>
      <c r="O22" s="115"/>
      <c r="P22" s="116"/>
      <c r="Q22" s="116"/>
      <c r="R22" s="116"/>
      <c r="S22" s="116"/>
      <c r="T22" s="117"/>
    </row>
    <row r="23" spans="1:20">
      <c r="A23" s="9" t="s">
        <v>71</v>
      </c>
      <c r="B23" s="9" t="s">
        <v>65</v>
      </c>
      <c r="C23" s="9" t="s">
        <v>61</v>
      </c>
      <c r="D23" s="47">
        <v>1.2</v>
      </c>
      <c r="E23" s="48">
        <v>1.75</v>
      </c>
      <c r="F23" s="18">
        <v>0.7</v>
      </c>
      <c r="G23" s="15">
        <v>0.27</v>
      </c>
      <c r="H23" s="9">
        <v>1.07</v>
      </c>
      <c r="I23" s="44">
        <v>5.1999999999999998E-2</v>
      </c>
      <c r="J23" s="15">
        <v>1.3050179999999998</v>
      </c>
      <c r="K23" s="21" t="s">
        <v>124</v>
      </c>
      <c r="L23" s="115"/>
      <c r="M23" s="115"/>
      <c r="N23" s="115"/>
      <c r="O23" s="115"/>
      <c r="P23" s="116"/>
      <c r="Q23" s="116"/>
      <c r="R23" s="116"/>
      <c r="S23" s="116"/>
      <c r="T23" s="117"/>
    </row>
    <row r="24" spans="1:20">
      <c r="A24" s="12" t="s">
        <v>72</v>
      </c>
      <c r="B24" s="12" t="s">
        <v>73</v>
      </c>
      <c r="C24" s="12" t="s">
        <v>28</v>
      </c>
      <c r="D24" s="10">
        <v>1.3</v>
      </c>
      <c r="E24" s="11">
        <v>1.75</v>
      </c>
      <c r="F24" s="10">
        <v>0.7</v>
      </c>
      <c r="G24" s="11">
        <v>0.27</v>
      </c>
      <c r="H24" s="10">
        <v>0.48</v>
      </c>
      <c r="I24" s="45">
        <v>5.1999999999999998E-2</v>
      </c>
      <c r="J24" s="11">
        <v>0.65366400000000002</v>
      </c>
      <c r="K24" s="20" t="s">
        <v>124</v>
      </c>
      <c r="L24" s="115"/>
      <c r="M24" s="115"/>
      <c r="N24" s="115"/>
      <c r="O24" s="115"/>
      <c r="P24" s="116"/>
      <c r="Q24" s="116"/>
      <c r="R24" s="116"/>
      <c r="S24" s="116"/>
      <c r="T24" s="117"/>
    </row>
    <row r="25" spans="1:20">
      <c r="A25" s="9" t="s">
        <v>76</v>
      </c>
      <c r="B25" s="9" t="s">
        <v>73</v>
      </c>
      <c r="C25" s="9" t="s">
        <v>44</v>
      </c>
      <c r="D25" s="18">
        <v>1.2</v>
      </c>
      <c r="E25" s="48">
        <v>1.75</v>
      </c>
      <c r="F25" s="18">
        <v>0.7</v>
      </c>
      <c r="G25" s="15">
        <v>0.27</v>
      </c>
      <c r="H25" s="9">
        <v>0.94</v>
      </c>
      <c r="I25" s="44">
        <v>5.1999999999999998E-2</v>
      </c>
      <c r="J25" s="15">
        <v>1.160544</v>
      </c>
      <c r="K25" s="21" t="s">
        <v>124</v>
      </c>
      <c r="L25" s="115"/>
      <c r="M25" s="115"/>
      <c r="N25" s="115"/>
      <c r="O25" s="115"/>
      <c r="P25" s="116"/>
      <c r="Q25" s="116"/>
      <c r="R25" s="116"/>
      <c r="S25" s="116"/>
      <c r="T25" s="117"/>
    </row>
    <row r="26" spans="1:20">
      <c r="A26" s="12" t="s">
        <v>77</v>
      </c>
      <c r="B26" s="12" t="s">
        <v>73</v>
      </c>
      <c r="C26" s="12" t="s">
        <v>51</v>
      </c>
      <c r="D26" s="10">
        <v>1.1000000000000001</v>
      </c>
      <c r="E26" s="11">
        <v>1.75</v>
      </c>
      <c r="F26" s="10">
        <v>0.7</v>
      </c>
      <c r="G26" s="11">
        <v>0.27</v>
      </c>
      <c r="H26" s="10">
        <v>1.1599999999999999</v>
      </c>
      <c r="I26" s="45">
        <v>5.1999999999999998E-2</v>
      </c>
      <c r="J26" s="11">
        <v>1.3928640000000001</v>
      </c>
      <c r="K26" s="20" t="s">
        <v>124</v>
      </c>
      <c r="L26" s="115"/>
      <c r="M26" s="115"/>
      <c r="N26" s="115"/>
      <c r="O26" s="115"/>
      <c r="P26" s="116"/>
      <c r="Q26" s="116"/>
      <c r="R26" s="116"/>
      <c r="S26" s="116"/>
      <c r="T26" s="117"/>
    </row>
    <row r="27" spans="1:20">
      <c r="A27" s="9" t="s">
        <v>78</v>
      </c>
      <c r="B27" s="9" t="s">
        <v>73</v>
      </c>
      <c r="C27" s="9" t="s">
        <v>61</v>
      </c>
      <c r="D27" s="47">
        <v>1.1000000000000001</v>
      </c>
      <c r="E27" s="48">
        <v>1.75</v>
      </c>
      <c r="F27" s="18">
        <v>0.7</v>
      </c>
      <c r="G27" s="15">
        <v>0.27</v>
      </c>
      <c r="H27" s="9">
        <v>1.35</v>
      </c>
      <c r="I27" s="44">
        <v>5.1999999999999998E-2</v>
      </c>
      <c r="J27" s="15">
        <v>1.606176</v>
      </c>
      <c r="K27" s="21" t="s">
        <v>124</v>
      </c>
      <c r="L27" s="115"/>
      <c r="M27" s="115"/>
      <c r="N27" s="115"/>
      <c r="O27" s="115"/>
      <c r="P27" s="116"/>
      <c r="Q27" s="116"/>
      <c r="R27" s="116"/>
      <c r="S27" s="116"/>
      <c r="T27" s="117"/>
    </row>
    <row r="28" spans="1:20">
      <c r="A28" s="12" t="s">
        <v>79</v>
      </c>
      <c r="B28" s="12" t="s">
        <v>80</v>
      </c>
      <c r="C28" s="12" t="s">
        <v>42</v>
      </c>
      <c r="D28" s="10">
        <v>1.2</v>
      </c>
      <c r="E28" s="11">
        <v>1.75</v>
      </c>
      <c r="F28" s="10">
        <v>0.7</v>
      </c>
      <c r="G28" s="11">
        <v>0.27</v>
      </c>
      <c r="H28" s="10">
        <v>0.91</v>
      </c>
      <c r="I28" s="45">
        <v>5.1999999999999998E-2</v>
      </c>
      <c r="J28" s="11"/>
      <c r="K28" s="20" t="s">
        <v>124</v>
      </c>
      <c r="L28" s="115"/>
      <c r="M28" s="115"/>
      <c r="N28" s="115"/>
      <c r="O28" s="115"/>
      <c r="P28" s="116"/>
      <c r="Q28" s="116"/>
      <c r="R28" s="116"/>
      <c r="S28" s="116"/>
      <c r="T28" s="117"/>
    </row>
    <row r="29" spans="1:20">
      <c r="A29" s="9" t="s">
        <v>83</v>
      </c>
      <c r="B29" s="9" t="s">
        <v>80</v>
      </c>
      <c r="C29" s="9" t="s">
        <v>51</v>
      </c>
      <c r="D29" s="18">
        <v>1.1000000000000001</v>
      </c>
      <c r="E29" s="48">
        <v>1.75</v>
      </c>
      <c r="F29" s="18">
        <v>0.7</v>
      </c>
      <c r="G29" s="15">
        <v>0.27</v>
      </c>
      <c r="H29" s="15">
        <v>1.4</v>
      </c>
      <c r="I29" s="44">
        <v>5.1999999999999998E-2</v>
      </c>
      <c r="J29" s="15">
        <v>1.6566639999999999</v>
      </c>
      <c r="K29" s="21" t="s">
        <v>124</v>
      </c>
      <c r="L29" s="115"/>
      <c r="M29" s="115"/>
      <c r="N29" s="115"/>
      <c r="O29" s="115"/>
      <c r="P29" s="116"/>
      <c r="Q29" s="116"/>
      <c r="R29" s="116"/>
      <c r="S29" s="116"/>
      <c r="T29" s="117"/>
    </row>
    <row r="30" spans="1:20">
      <c r="A30" s="12" t="s">
        <v>84</v>
      </c>
      <c r="B30" s="10" t="s">
        <v>80</v>
      </c>
      <c r="C30" s="10" t="s">
        <v>61</v>
      </c>
      <c r="D30" s="10">
        <v>1.1000000000000001</v>
      </c>
      <c r="E30" s="11">
        <v>1.75</v>
      </c>
      <c r="F30" s="10">
        <v>0.7</v>
      </c>
      <c r="G30" s="11">
        <v>0.27</v>
      </c>
      <c r="H30" s="10">
        <v>1.63</v>
      </c>
      <c r="I30" s="45">
        <v>5.1999999999999998E-2</v>
      </c>
      <c r="J30" s="11">
        <v>1.9103759999999999</v>
      </c>
      <c r="K30" s="20" t="s">
        <v>124</v>
      </c>
      <c r="L30" s="115"/>
      <c r="M30" s="115"/>
      <c r="N30" s="115"/>
      <c r="O30" s="115"/>
      <c r="P30" s="116"/>
      <c r="Q30" s="116"/>
      <c r="R30" s="116"/>
      <c r="S30" s="116"/>
      <c r="T30" s="117"/>
    </row>
    <row r="31" spans="1:20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0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"/>
      <c r="B34" s="1"/>
      <c r="C34" s="1"/>
      <c r="D34" s="1"/>
      <c r="E34" s="3"/>
      <c r="F34" s="1"/>
      <c r="G34" s="1"/>
      <c r="H34" s="1"/>
      <c r="I34" s="1"/>
      <c r="J34" s="1"/>
      <c r="K34" s="3"/>
      <c r="L34" s="3"/>
      <c r="M34" s="3"/>
      <c r="N34" s="1"/>
      <c r="O34" s="1"/>
      <c r="P34" s="1"/>
      <c r="Q34" s="1"/>
      <c r="R34" s="1"/>
      <c r="S34" s="1"/>
      <c r="T34" s="1"/>
    </row>
    <row r="35" spans="1:20" ht="18">
      <c r="A35" s="53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1"/>
      <c r="M35" s="51"/>
      <c r="N35" s="51"/>
      <c r="O35" s="51"/>
      <c r="P35" s="51"/>
      <c r="Q35" s="51"/>
      <c r="R35" s="51"/>
      <c r="S35" s="51"/>
      <c r="T35" s="52"/>
    </row>
    <row r="36" spans="1:20">
      <c r="A36" s="145" t="s">
        <v>88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67"/>
      <c r="M36" s="168"/>
      <c r="N36" s="168"/>
      <c r="O36" s="168"/>
      <c r="P36" s="168"/>
      <c r="Q36" s="168"/>
      <c r="R36" s="168"/>
      <c r="S36" s="168"/>
      <c r="T36" s="168"/>
    </row>
    <row r="37" spans="1:20" ht="52.5">
      <c r="A37" s="6" t="s">
        <v>4</v>
      </c>
      <c r="B37" s="17" t="s">
        <v>5</v>
      </c>
      <c r="C37" s="17" t="s">
        <v>6</v>
      </c>
      <c r="D37" s="8" t="s">
        <v>7</v>
      </c>
      <c r="E37" s="110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/>
      <c r="K37" s="19" t="s">
        <v>25</v>
      </c>
      <c r="L37" s="69"/>
      <c r="M37" s="17"/>
      <c r="N37" s="17"/>
      <c r="O37" s="6"/>
      <c r="P37" s="17"/>
      <c r="Q37" s="17"/>
      <c r="R37" s="17"/>
      <c r="S37" s="17"/>
      <c r="T37" s="19"/>
    </row>
    <row r="38" spans="1:20">
      <c r="A38" s="12" t="s">
        <v>26</v>
      </c>
      <c r="B38" s="10" t="s">
        <v>27</v>
      </c>
      <c r="C38" s="10" t="s">
        <v>28</v>
      </c>
      <c r="D38" s="10">
        <v>1.5</v>
      </c>
      <c r="E38" s="11">
        <v>1.76</v>
      </c>
      <c r="F38" s="10">
        <v>0.7</v>
      </c>
      <c r="G38" s="11">
        <v>0.27</v>
      </c>
      <c r="H38" s="10">
        <v>0.19</v>
      </c>
      <c r="I38" s="45">
        <v>5.0999999999999997E-2</v>
      </c>
      <c r="J38" s="11">
        <v>0.28845399999999999</v>
      </c>
      <c r="K38" s="20" t="s">
        <v>124</v>
      </c>
      <c r="L38" s="70"/>
      <c r="M38" s="10"/>
      <c r="N38" s="10"/>
      <c r="O38" s="10"/>
      <c r="P38" s="4"/>
      <c r="Q38" s="4"/>
      <c r="R38" s="4"/>
      <c r="S38" s="4"/>
      <c r="T38" s="71"/>
    </row>
    <row r="39" spans="1:20">
      <c r="A39" s="9" t="s">
        <v>37</v>
      </c>
      <c r="B39" s="9" t="s">
        <v>27</v>
      </c>
      <c r="C39" s="9" t="s">
        <v>38</v>
      </c>
      <c r="D39" s="18">
        <v>1.5</v>
      </c>
      <c r="E39" s="48">
        <v>1.76</v>
      </c>
      <c r="F39" s="18">
        <v>0.7</v>
      </c>
      <c r="G39" s="15">
        <v>0.27</v>
      </c>
      <c r="H39" s="9">
        <v>0.22</v>
      </c>
      <c r="I39" s="44">
        <v>5.0999999999999997E-2</v>
      </c>
      <c r="J39" s="15">
        <v>0.32573400000000002</v>
      </c>
      <c r="K39" s="21" t="s">
        <v>124</v>
      </c>
      <c r="L39" s="72"/>
      <c r="M39" s="9"/>
      <c r="N39" s="9"/>
      <c r="O39" s="18"/>
      <c r="P39" s="14"/>
      <c r="Q39" s="14"/>
      <c r="R39" s="14"/>
      <c r="S39" s="14"/>
      <c r="T39" s="73"/>
    </row>
    <row r="40" spans="1:20">
      <c r="A40" s="12" t="s">
        <v>41</v>
      </c>
      <c r="B40" s="10" t="s">
        <v>27</v>
      </c>
      <c r="C40" s="10" t="s">
        <v>42</v>
      </c>
      <c r="D40" s="10">
        <v>1.4</v>
      </c>
      <c r="E40" s="11">
        <v>1.76</v>
      </c>
      <c r="F40" s="10">
        <v>0.7</v>
      </c>
      <c r="G40" s="11">
        <v>0.27</v>
      </c>
      <c r="H40" s="10">
        <v>0.28999999999999998</v>
      </c>
      <c r="I40" s="45">
        <v>5.0999999999999997E-2</v>
      </c>
      <c r="J40" s="11">
        <v>0.41893400000000003</v>
      </c>
      <c r="K40" s="20" t="s">
        <v>124</v>
      </c>
      <c r="L40" s="70"/>
      <c r="M40" s="10"/>
      <c r="N40" s="10"/>
      <c r="O40" s="10"/>
      <c r="P40" s="4"/>
      <c r="Q40" s="4"/>
      <c r="R40" s="4"/>
      <c r="S40" s="4"/>
      <c r="T40" s="71"/>
    </row>
    <row r="41" spans="1:20">
      <c r="A41" s="9" t="s">
        <v>43</v>
      </c>
      <c r="B41" s="9" t="s">
        <v>27</v>
      </c>
      <c r="C41" s="9" t="s">
        <v>44</v>
      </c>
      <c r="D41" s="18">
        <v>1.4</v>
      </c>
      <c r="E41" s="48">
        <v>1.76</v>
      </c>
      <c r="F41" s="18">
        <v>0.7</v>
      </c>
      <c r="G41" s="15">
        <v>0.27</v>
      </c>
      <c r="H41" s="9">
        <v>0.36</v>
      </c>
      <c r="I41" s="44">
        <v>5.0999999999999997E-2</v>
      </c>
      <c r="J41" s="15">
        <v>0.51213399999999998</v>
      </c>
      <c r="K41" s="21" t="s">
        <v>124</v>
      </c>
      <c r="L41" s="72"/>
      <c r="M41" s="9"/>
      <c r="N41" s="9"/>
      <c r="O41" s="18"/>
      <c r="P41" s="14"/>
      <c r="Q41" s="14"/>
      <c r="R41" s="14"/>
      <c r="S41" s="14"/>
      <c r="T41" s="73"/>
    </row>
    <row r="42" spans="1:20">
      <c r="A42" s="12" t="s">
        <v>45</v>
      </c>
      <c r="B42" s="10" t="s">
        <v>46</v>
      </c>
      <c r="C42" s="10" t="s">
        <v>42</v>
      </c>
      <c r="D42" s="10">
        <v>1.3</v>
      </c>
      <c r="E42" s="11">
        <v>1.76</v>
      </c>
      <c r="F42" s="10">
        <v>0.7</v>
      </c>
      <c r="G42" s="11">
        <v>0.27</v>
      </c>
      <c r="H42" s="10">
        <v>0.38</v>
      </c>
      <c r="I42" s="45">
        <v>5.0999999999999997E-2</v>
      </c>
      <c r="J42" s="11">
        <v>0.51782399999999995</v>
      </c>
      <c r="K42" s="20" t="s">
        <v>124</v>
      </c>
      <c r="L42" s="70"/>
      <c r="M42" s="10"/>
      <c r="N42" s="10"/>
      <c r="O42" s="10"/>
      <c r="P42" s="4"/>
      <c r="Q42" s="4"/>
      <c r="R42" s="4"/>
      <c r="S42" s="4"/>
      <c r="T42" s="71"/>
    </row>
    <row r="43" spans="1:20">
      <c r="A43" s="9" t="s">
        <v>49</v>
      </c>
      <c r="B43" s="9" t="s">
        <v>46</v>
      </c>
      <c r="C43" s="9" t="s">
        <v>44</v>
      </c>
      <c r="D43" s="18">
        <v>1.3</v>
      </c>
      <c r="E43" s="48">
        <v>1.76</v>
      </c>
      <c r="F43" s="18">
        <v>0.7</v>
      </c>
      <c r="G43" s="15">
        <v>0.27</v>
      </c>
      <c r="H43" s="9">
        <v>0.47</v>
      </c>
      <c r="I43" s="44">
        <v>5.0999999999999997E-2</v>
      </c>
      <c r="J43" s="15">
        <v>0.63302399999999992</v>
      </c>
      <c r="K43" s="21" t="s">
        <v>124</v>
      </c>
      <c r="L43" s="72"/>
      <c r="M43" s="9"/>
      <c r="N43" s="9"/>
      <c r="O43" s="18"/>
      <c r="P43" s="14"/>
      <c r="Q43" s="14"/>
      <c r="R43" s="14"/>
      <c r="S43" s="14"/>
      <c r="T43" s="73"/>
    </row>
    <row r="44" spans="1:20">
      <c r="A44" s="12" t="s">
        <v>50</v>
      </c>
      <c r="B44" s="10" t="s">
        <v>46</v>
      </c>
      <c r="C44" s="10" t="s">
        <v>51</v>
      </c>
      <c r="D44" s="10">
        <v>1.3</v>
      </c>
      <c r="E44" s="11">
        <v>1.76</v>
      </c>
      <c r="F44" s="10">
        <v>0.7</v>
      </c>
      <c r="G44" s="11">
        <v>0.27</v>
      </c>
      <c r="H44" s="10">
        <v>0.57999999999999996</v>
      </c>
      <c r="I44" s="45">
        <v>5.0999999999999997E-2</v>
      </c>
      <c r="J44" s="11">
        <v>0.75974399999999986</v>
      </c>
      <c r="K44" s="20" t="s">
        <v>124</v>
      </c>
      <c r="L44" s="70"/>
      <c r="M44" s="10"/>
      <c r="N44" s="10"/>
      <c r="O44" s="10"/>
      <c r="P44" s="4"/>
      <c r="Q44" s="4"/>
      <c r="R44" s="4"/>
      <c r="S44" s="4"/>
      <c r="T44" s="71"/>
    </row>
    <row r="45" spans="1:20">
      <c r="A45" s="9" t="s">
        <v>52</v>
      </c>
      <c r="B45" s="9" t="s">
        <v>38</v>
      </c>
      <c r="C45" s="9" t="s">
        <v>53</v>
      </c>
      <c r="D45" s="18">
        <v>1.5</v>
      </c>
      <c r="E45" s="48">
        <v>1.76</v>
      </c>
      <c r="F45" s="18">
        <v>0.7</v>
      </c>
      <c r="G45" s="15">
        <v>0.27</v>
      </c>
      <c r="H45" s="9">
        <v>0.27</v>
      </c>
      <c r="I45" s="44">
        <v>5.0999999999999997E-2</v>
      </c>
      <c r="J45" s="15">
        <v>0.37931999999999999</v>
      </c>
      <c r="K45" s="21" t="s">
        <v>124</v>
      </c>
      <c r="L45" s="72"/>
      <c r="M45" s="9"/>
      <c r="N45" s="9"/>
      <c r="O45" s="18"/>
      <c r="P45" s="14"/>
      <c r="Q45" s="14"/>
      <c r="R45" s="14"/>
      <c r="S45" s="14"/>
      <c r="T45" s="73"/>
    </row>
    <row r="46" spans="1:20">
      <c r="A46" s="12" t="s">
        <v>56</v>
      </c>
      <c r="B46" s="12" t="s">
        <v>38</v>
      </c>
      <c r="C46" s="10" t="s">
        <v>42</v>
      </c>
      <c r="D46" s="10">
        <v>1.3</v>
      </c>
      <c r="E46" s="11">
        <v>1.76</v>
      </c>
      <c r="F46" s="10">
        <v>0.7</v>
      </c>
      <c r="G46" s="11">
        <v>0.27</v>
      </c>
      <c r="H46" s="10">
        <v>0.47</v>
      </c>
      <c r="I46" s="45">
        <v>5.0999999999999997E-2</v>
      </c>
      <c r="J46" s="11">
        <v>0.62570399999999993</v>
      </c>
      <c r="K46" s="20" t="s">
        <v>124</v>
      </c>
      <c r="L46" s="70"/>
      <c r="M46" s="10"/>
      <c r="N46" s="10"/>
      <c r="O46" s="10"/>
      <c r="P46" s="5"/>
      <c r="Q46" s="5"/>
      <c r="R46" s="4"/>
      <c r="S46" s="4"/>
      <c r="T46" s="71"/>
    </row>
    <row r="47" spans="1:20">
      <c r="A47" s="9" t="s">
        <v>58</v>
      </c>
      <c r="B47" s="9" t="s">
        <v>38</v>
      </c>
      <c r="C47" s="9" t="s">
        <v>44</v>
      </c>
      <c r="D47" s="18">
        <v>1.3</v>
      </c>
      <c r="E47" s="48">
        <v>1.76</v>
      </c>
      <c r="F47" s="18">
        <v>0.7</v>
      </c>
      <c r="G47" s="15">
        <v>0.27</v>
      </c>
      <c r="H47" s="9">
        <v>0.59</v>
      </c>
      <c r="I47" s="44">
        <v>5.0999999999999997E-2</v>
      </c>
      <c r="J47" s="15">
        <v>0.76490399999999992</v>
      </c>
      <c r="K47" s="21" t="s">
        <v>124</v>
      </c>
      <c r="L47" s="72"/>
      <c r="M47" s="9"/>
      <c r="N47" s="9"/>
      <c r="O47" s="18"/>
      <c r="P47" s="14"/>
      <c r="Q47" s="14"/>
      <c r="R47" s="14"/>
      <c r="S47" s="14"/>
      <c r="T47" s="73"/>
    </row>
    <row r="48" spans="1:20">
      <c r="A48" s="12" t="s">
        <v>59</v>
      </c>
      <c r="B48" s="12" t="s">
        <v>38</v>
      </c>
      <c r="C48" s="10" t="s">
        <v>51</v>
      </c>
      <c r="D48" s="10">
        <v>1.2</v>
      </c>
      <c r="E48" s="11">
        <v>1.76</v>
      </c>
      <c r="F48" s="10">
        <v>0.7</v>
      </c>
      <c r="G48" s="11">
        <v>0.27</v>
      </c>
      <c r="H48" s="10">
        <v>0.72</v>
      </c>
      <c r="I48" s="45">
        <v>5.0999999999999997E-2</v>
      </c>
      <c r="J48" s="11">
        <v>0.91802399999999995</v>
      </c>
      <c r="K48" s="20" t="s">
        <v>124</v>
      </c>
      <c r="L48" s="70"/>
      <c r="M48" s="10"/>
      <c r="N48" s="10"/>
      <c r="O48" s="10"/>
      <c r="P48" s="5"/>
      <c r="Q48" s="5"/>
      <c r="R48" s="4"/>
      <c r="S48" s="4"/>
      <c r="T48" s="71"/>
    </row>
    <row r="49" spans="1:20">
      <c r="A49" s="9" t="s">
        <v>60</v>
      </c>
      <c r="B49" s="9" t="s">
        <v>38</v>
      </c>
      <c r="C49" s="9" t="s">
        <v>61</v>
      </c>
      <c r="D49" s="18">
        <v>1.2</v>
      </c>
      <c r="E49" s="48">
        <v>1.76</v>
      </c>
      <c r="F49" s="18">
        <v>0.7</v>
      </c>
      <c r="G49" s="15">
        <v>0.27</v>
      </c>
      <c r="H49" s="9">
        <v>0.84</v>
      </c>
      <c r="I49" s="44">
        <v>5.0999999999999997E-2</v>
      </c>
      <c r="J49" s="15">
        <v>1.5209999999999999</v>
      </c>
      <c r="K49" s="21" t="s">
        <v>124</v>
      </c>
      <c r="L49" s="72"/>
      <c r="M49" s="9"/>
      <c r="N49" s="9"/>
      <c r="O49" s="18"/>
      <c r="P49" s="14"/>
      <c r="Q49" s="14"/>
      <c r="R49" s="14"/>
      <c r="S49" s="14"/>
      <c r="T49" s="73"/>
    </row>
    <row r="50" spans="1:20">
      <c r="A50" s="12" t="s">
        <v>62</v>
      </c>
      <c r="B50" s="12" t="s">
        <v>38</v>
      </c>
      <c r="C50" s="12" t="s">
        <v>63</v>
      </c>
      <c r="D50" s="10">
        <v>1.2</v>
      </c>
      <c r="E50" s="11">
        <v>1.76</v>
      </c>
      <c r="F50" s="10">
        <v>0.7</v>
      </c>
      <c r="G50" s="11">
        <v>0.27</v>
      </c>
      <c r="H50" s="10">
        <v>0.96</v>
      </c>
      <c r="I50" s="45">
        <v>5.0999999999999997E-2</v>
      </c>
      <c r="J50" s="11">
        <v>1.197816</v>
      </c>
      <c r="K50" s="20" t="s">
        <v>124</v>
      </c>
      <c r="L50" s="70"/>
      <c r="M50" s="10"/>
      <c r="N50" s="10"/>
      <c r="O50" s="10"/>
      <c r="P50" s="5"/>
      <c r="Q50" s="5"/>
      <c r="R50" s="4"/>
      <c r="S50" s="4"/>
      <c r="T50" s="71"/>
    </row>
    <row r="51" spans="1:20">
      <c r="A51" s="9" t="s">
        <v>64</v>
      </c>
      <c r="B51" s="9" t="s">
        <v>65</v>
      </c>
      <c r="C51" s="9" t="s">
        <v>27</v>
      </c>
      <c r="D51" s="18">
        <v>1.4</v>
      </c>
      <c r="E51" s="48">
        <v>1.76</v>
      </c>
      <c r="F51" s="18">
        <v>0.7</v>
      </c>
      <c r="G51" s="15">
        <v>0.27</v>
      </c>
      <c r="H51" s="9">
        <v>0.27</v>
      </c>
      <c r="I51" s="44">
        <v>5.0999999999999997E-2</v>
      </c>
      <c r="J51" s="15">
        <v>0.40411799999999998</v>
      </c>
      <c r="K51" s="21" t="s">
        <v>124</v>
      </c>
      <c r="L51" s="72"/>
      <c r="M51" s="9"/>
      <c r="N51" s="9"/>
      <c r="O51" s="18"/>
      <c r="P51" s="14"/>
      <c r="Q51" s="14"/>
      <c r="R51" s="14"/>
      <c r="S51" s="14"/>
      <c r="T51" s="73"/>
    </row>
    <row r="52" spans="1:20">
      <c r="A52" s="12" t="s">
        <v>68</v>
      </c>
      <c r="B52" s="12" t="s">
        <v>65</v>
      </c>
      <c r="C52" s="10" t="s">
        <v>42</v>
      </c>
      <c r="D52" s="4">
        <v>1.3</v>
      </c>
      <c r="E52" s="11">
        <v>1.76</v>
      </c>
      <c r="F52" s="10">
        <v>0.7</v>
      </c>
      <c r="G52" s="11">
        <v>0.27</v>
      </c>
      <c r="H52" s="11">
        <v>0.6</v>
      </c>
      <c r="I52" s="45">
        <v>5.0999999999999997E-2</v>
      </c>
      <c r="J52" s="11">
        <v>0.77134199999999997</v>
      </c>
      <c r="K52" s="20" t="s">
        <v>124</v>
      </c>
      <c r="L52" s="70"/>
      <c r="M52" s="10"/>
      <c r="N52" s="10"/>
      <c r="O52" s="10"/>
      <c r="P52" s="5"/>
      <c r="Q52" s="5"/>
      <c r="R52" s="4"/>
      <c r="S52" s="4"/>
      <c r="T52" s="71"/>
    </row>
    <row r="53" spans="1:20">
      <c r="A53" s="9" t="s">
        <v>69</v>
      </c>
      <c r="B53" s="9" t="s">
        <v>65</v>
      </c>
      <c r="C53" s="9" t="s">
        <v>44</v>
      </c>
      <c r="D53" s="18">
        <v>1.3</v>
      </c>
      <c r="E53" s="48">
        <v>1.76</v>
      </c>
      <c r="F53" s="18">
        <v>0.7</v>
      </c>
      <c r="G53" s="15">
        <v>0.27</v>
      </c>
      <c r="H53" s="9">
        <v>0.75</v>
      </c>
      <c r="I53" s="44">
        <v>5.0999999999999997E-2</v>
      </c>
      <c r="J53" s="15">
        <v>0.94294199999999995</v>
      </c>
      <c r="K53" s="21" t="s">
        <v>124</v>
      </c>
      <c r="L53" s="72"/>
      <c r="M53" s="9"/>
      <c r="N53" s="9"/>
      <c r="O53" s="18"/>
      <c r="P53" s="14"/>
      <c r="Q53" s="14"/>
      <c r="R53" s="14"/>
      <c r="S53" s="14"/>
      <c r="T53" s="73"/>
    </row>
    <row r="54" spans="1:20">
      <c r="A54" s="12" t="s">
        <v>70</v>
      </c>
      <c r="B54" s="12" t="s">
        <v>65</v>
      </c>
      <c r="C54" s="10" t="s">
        <v>51</v>
      </c>
      <c r="D54" s="10">
        <v>1.3</v>
      </c>
      <c r="E54" s="11">
        <v>1.76</v>
      </c>
      <c r="F54" s="10">
        <v>0.7</v>
      </c>
      <c r="G54" s="11">
        <v>0.27</v>
      </c>
      <c r="H54" s="10">
        <v>0.92</v>
      </c>
      <c r="I54" s="45">
        <v>5.0999999999999997E-2</v>
      </c>
      <c r="J54" s="11">
        <v>1.131702</v>
      </c>
      <c r="K54" s="20" t="s">
        <v>124</v>
      </c>
      <c r="L54" s="70"/>
      <c r="M54" s="10"/>
      <c r="N54" s="10"/>
      <c r="O54" s="10"/>
      <c r="P54" s="5"/>
      <c r="Q54" s="5"/>
      <c r="R54" s="4"/>
      <c r="S54" s="4"/>
      <c r="T54" s="71"/>
    </row>
    <row r="55" spans="1:20">
      <c r="A55" s="9" t="s">
        <v>71</v>
      </c>
      <c r="B55" s="9" t="s">
        <v>65</v>
      </c>
      <c r="C55" s="9" t="s">
        <v>61</v>
      </c>
      <c r="D55" s="47">
        <v>1.2</v>
      </c>
      <c r="E55" s="48">
        <v>1.76</v>
      </c>
      <c r="F55" s="18">
        <v>0.7</v>
      </c>
      <c r="G55" s="15">
        <v>0.27</v>
      </c>
      <c r="H55" s="9">
        <v>1.07</v>
      </c>
      <c r="I55" s="44">
        <v>5.0999999999999997E-2</v>
      </c>
      <c r="J55" s="15">
        <v>1.3050179999999998</v>
      </c>
      <c r="K55" s="21" t="s">
        <v>124</v>
      </c>
      <c r="L55" s="72"/>
      <c r="M55" s="9"/>
      <c r="N55" s="9"/>
      <c r="O55" s="18"/>
      <c r="P55" s="14"/>
      <c r="Q55" s="14"/>
      <c r="R55" s="14"/>
      <c r="S55" s="14"/>
      <c r="T55" s="73"/>
    </row>
    <row r="56" spans="1:20">
      <c r="A56" s="12" t="s">
        <v>72</v>
      </c>
      <c r="B56" s="12" t="s">
        <v>73</v>
      </c>
      <c r="C56" s="12" t="s">
        <v>28</v>
      </c>
      <c r="D56" s="10">
        <v>1.3</v>
      </c>
      <c r="E56" s="11">
        <v>1.76</v>
      </c>
      <c r="F56" s="10">
        <v>0.7</v>
      </c>
      <c r="G56" s="11">
        <v>0.27</v>
      </c>
      <c r="H56" s="10">
        <v>0.48</v>
      </c>
      <c r="I56" s="45">
        <v>5.0999999999999997E-2</v>
      </c>
      <c r="J56" s="11">
        <v>0.65366400000000002</v>
      </c>
      <c r="K56" s="20" t="s">
        <v>124</v>
      </c>
      <c r="L56" s="70"/>
      <c r="M56" s="10"/>
      <c r="N56" s="10"/>
      <c r="O56" s="10"/>
      <c r="P56" s="5"/>
      <c r="Q56" s="5"/>
      <c r="R56" s="4"/>
      <c r="S56" s="4"/>
      <c r="T56" s="71"/>
    </row>
    <row r="57" spans="1:20">
      <c r="A57" s="9" t="s">
        <v>76</v>
      </c>
      <c r="B57" s="9" t="s">
        <v>73</v>
      </c>
      <c r="C57" s="9" t="s">
        <v>44</v>
      </c>
      <c r="D57" s="18">
        <v>1.2</v>
      </c>
      <c r="E57" s="48">
        <v>1.76</v>
      </c>
      <c r="F57" s="18">
        <v>0.7</v>
      </c>
      <c r="G57" s="15">
        <v>0.27</v>
      </c>
      <c r="H57" s="9">
        <v>0.94</v>
      </c>
      <c r="I57" s="44">
        <v>5.0999999999999997E-2</v>
      </c>
      <c r="J57" s="15">
        <v>1.160544</v>
      </c>
      <c r="K57" s="21" t="s">
        <v>124</v>
      </c>
      <c r="L57" s="72"/>
      <c r="M57" s="9"/>
      <c r="N57" s="9"/>
      <c r="O57" s="18"/>
      <c r="P57" s="14"/>
      <c r="Q57" s="14"/>
      <c r="R57" s="14"/>
      <c r="S57" s="14"/>
      <c r="T57" s="73"/>
    </row>
    <row r="58" spans="1:20">
      <c r="A58" s="12" t="s">
        <v>77</v>
      </c>
      <c r="B58" s="12" t="s">
        <v>73</v>
      </c>
      <c r="C58" s="12" t="s">
        <v>51</v>
      </c>
      <c r="D58" s="10">
        <v>1.1000000000000001</v>
      </c>
      <c r="E58" s="11">
        <v>1.76</v>
      </c>
      <c r="F58" s="10">
        <v>0.7</v>
      </c>
      <c r="G58" s="11">
        <v>0.27</v>
      </c>
      <c r="H58" s="10">
        <v>1.1599999999999999</v>
      </c>
      <c r="I58" s="45">
        <v>5.0999999999999997E-2</v>
      </c>
      <c r="J58" s="11">
        <v>1.3928640000000001</v>
      </c>
      <c r="K58" s="20" t="s">
        <v>124</v>
      </c>
      <c r="L58" s="70"/>
      <c r="M58" s="10"/>
      <c r="N58" s="10"/>
      <c r="O58" s="10"/>
      <c r="P58" s="5"/>
      <c r="Q58" s="5"/>
      <c r="R58" s="4"/>
      <c r="S58" s="4"/>
      <c r="T58" s="71"/>
    </row>
    <row r="59" spans="1:20">
      <c r="A59" s="9" t="s">
        <v>78</v>
      </c>
      <c r="B59" s="9" t="s">
        <v>73</v>
      </c>
      <c r="C59" s="9" t="s">
        <v>61</v>
      </c>
      <c r="D59" s="47">
        <v>1.1000000000000001</v>
      </c>
      <c r="E59" s="48">
        <v>1.76</v>
      </c>
      <c r="F59" s="18">
        <v>0.7</v>
      </c>
      <c r="G59" s="15">
        <v>0.27</v>
      </c>
      <c r="H59" s="9">
        <v>1.35</v>
      </c>
      <c r="I59" s="44">
        <v>5.0999999999999997E-2</v>
      </c>
      <c r="J59" s="15">
        <v>1.606176</v>
      </c>
      <c r="K59" s="21" t="s">
        <v>124</v>
      </c>
      <c r="L59" s="72"/>
      <c r="M59" s="9"/>
      <c r="N59" s="9"/>
      <c r="O59" s="18"/>
      <c r="P59" s="14"/>
      <c r="Q59" s="14"/>
      <c r="R59" s="14"/>
      <c r="S59" s="14"/>
      <c r="T59" s="73"/>
    </row>
    <row r="60" spans="1:20">
      <c r="A60" s="12" t="s">
        <v>79</v>
      </c>
      <c r="B60" s="12" t="s">
        <v>80</v>
      </c>
      <c r="C60" s="12" t="s">
        <v>42</v>
      </c>
      <c r="D60" s="10">
        <v>1.2</v>
      </c>
      <c r="E60" s="11">
        <v>1.76</v>
      </c>
      <c r="F60" s="10">
        <v>0.7</v>
      </c>
      <c r="G60" s="11">
        <v>0.27</v>
      </c>
      <c r="H60" s="10">
        <v>0.91</v>
      </c>
      <c r="I60" s="45">
        <v>5.0999999999999997E-2</v>
      </c>
      <c r="J60" s="11"/>
      <c r="K60" s="20" t="s">
        <v>124</v>
      </c>
      <c r="L60" s="70"/>
      <c r="M60" s="10"/>
      <c r="N60" s="10"/>
      <c r="O60" s="10"/>
      <c r="P60" s="5"/>
      <c r="Q60" s="5"/>
      <c r="R60" s="4"/>
      <c r="S60" s="4"/>
      <c r="T60" s="71"/>
    </row>
    <row r="61" spans="1:20">
      <c r="A61" s="9" t="s">
        <v>83</v>
      </c>
      <c r="B61" s="9" t="s">
        <v>80</v>
      </c>
      <c r="C61" s="9" t="s">
        <v>51</v>
      </c>
      <c r="D61" s="18">
        <v>1.1000000000000001</v>
      </c>
      <c r="E61" s="48">
        <v>1.76</v>
      </c>
      <c r="F61" s="18">
        <v>0.7</v>
      </c>
      <c r="G61" s="15">
        <v>0.27</v>
      </c>
      <c r="H61" s="15">
        <v>1.4</v>
      </c>
      <c r="I61" s="44">
        <v>5.0999999999999997E-2</v>
      </c>
      <c r="J61" s="15">
        <v>1.6566639999999999</v>
      </c>
      <c r="K61" s="21" t="s">
        <v>124</v>
      </c>
      <c r="L61" s="72"/>
      <c r="M61" s="9"/>
      <c r="N61" s="9"/>
      <c r="O61" s="18"/>
      <c r="P61" s="14"/>
      <c r="Q61" s="14"/>
      <c r="R61" s="14"/>
      <c r="S61" s="14"/>
      <c r="T61" s="73"/>
    </row>
    <row r="62" spans="1:20">
      <c r="A62" s="12" t="s">
        <v>84</v>
      </c>
      <c r="B62" s="10" t="s">
        <v>80</v>
      </c>
      <c r="C62" s="10" t="s">
        <v>61</v>
      </c>
      <c r="D62" s="10">
        <v>1.1000000000000001</v>
      </c>
      <c r="E62" s="11">
        <v>1.76</v>
      </c>
      <c r="F62" s="10">
        <v>0.7</v>
      </c>
      <c r="G62" s="11">
        <v>0.27</v>
      </c>
      <c r="H62" s="10">
        <v>1.63</v>
      </c>
      <c r="I62" s="45">
        <v>5.0999999999999997E-2</v>
      </c>
      <c r="J62" s="11">
        <v>1.9103759999999999</v>
      </c>
      <c r="K62" s="20" t="s">
        <v>124</v>
      </c>
      <c r="L62" s="74"/>
      <c r="M62" s="75"/>
      <c r="N62" s="75"/>
      <c r="O62" s="75"/>
      <c r="P62" s="76"/>
      <c r="Q62" s="76"/>
      <c r="R62" s="76"/>
      <c r="S62" s="76"/>
      <c r="T62" s="77"/>
    </row>
    <row r="63" spans="1:20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</row>
    <row r="65" spans="1:20">
      <c r="A65" s="1"/>
      <c r="B65" s="1"/>
      <c r="C65" s="1"/>
      <c r="D65" s="1"/>
      <c r="E65" s="3"/>
      <c r="F65" s="1"/>
      <c r="G65" s="1"/>
      <c r="H65" s="1"/>
      <c r="I65" s="1"/>
      <c r="J65" s="1"/>
      <c r="K65" s="3"/>
      <c r="L65" s="3"/>
      <c r="M65" s="3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3"/>
      <c r="F66" s="1"/>
      <c r="G66" s="1"/>
      <c r="H66" s="1"/>
      <c r="I66" s="1"/>
      <c r="J66" s="1"/>
      <c r="K66" s="3"/>
      <c r="L66" s="3"/>
      <c r="M66" s="3"/>
      <c r="N66" s="1"/>
      <c r="O66" s="1"/>
      <c r="P66" s="1"/>
      <c r="Q66" s="1"/>
      <c r="R66" s="1"/>
      <c r="S66" s="1"/>
      <c r="T66" s="1"/>
    </row>
    <row r="67" spans="1:20" ht="18">
      <c r="A67" s="55" t="s">
        <v>103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7"/>
      <c r="N67" s="57"/>
      <c r="O67" s="57"/>
      <c r="P67" s="57"/>
      <c r="Q67" s="57"/>
      <c r="R67" s="57"/>
      <c r="S67" s="57"/>
      <c r="T67" s="58"/>
    </row>
    <row r="68" spans="1:20">
      <c r="A68" s="145" t="s">
        <v>88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67"/>
      <c r="M68" s="168"/>
      <c r="N68" s="168"/>
      <c r="O68" s="168"/>
      <c r="P68" s="168"/>
      <c r="Q68" s="168"/>
      <c r="R68" s="168"/>
      <c r="S68" s="168"/>
      <c r="T68" s="168"/>
    </row>
    <row r="69" spans="1:20" ht="39.75">
      <c r="A69" s="6" t="s">
        <v>4</v>
      </c>
      <c r="B69" s="17" t="s">
        <v>5</v>
      </c>
      <c r="C69" s="17" t="s">
        <v>6</v>
      </c>
      <c r="D69" s="8" t="s">
        <v>7</v>
      </c>
      <c r="E69" s="110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/>
      <c r="K69" s="19" t="s">
        <v>105</v>
      </c>
      <c r="L69" s="69"/>
      <c r="M69" s="17"/>
      <c r="N69" s="17"/>
      <c r="O69" s="6"/>
      <c r="P69" s="17"/>
      <c r="Q69" s="17"/>
      <c r="R69" s="17"/>
      <c r="S69" s="17"/>
      <c r="T69" s="19"/>
    </row>
    <row r="70" spans="1:20">
      <c r="A70" s="12" t="s">
        <v>41</v>
      </c>
      <c r="B70" s="10" t="s">
        <v>27</v>
      </c>
      <c r="C70" s="10" t="s">
        <v>42</v>
      </c>
      <c r="D70" s="10">
        <v>1.4</v>
      </c>
      <c r="E70" s="10">
        <v>1.75</v>
      </c>
      <c r="F70" s="4">
        <v>0.7</v>
      </c>
      <c r="G70" s="10">
        <v>0.27</v>
      </c>
      <c r="H70" s="10">
        <v>1.29</v>
      </c>
      <c r="I70" s="45">
        <v>5.1999999999999998E-2</v>
      </c>
      <c r="J70" s="11"/>
      <c r="K70" s="20" t="s">
        <v>124</v>
      </c>
      <c r="L70" s="70"/>
      <c r="M70" s="10"/>
      <c r="N70" s="10"/>
      <c r="O70" s="10"/>
      <c r="P70" s="4"/>
      <c r="Q70" s="4"/>
      <c r="R70" s="4"/>
      <c r="S70" s="4"/>
      <c r="T70" s="71"/>
    </row>
    <row r="71" spans="1:20">
      <c r="A71" s="9" t="s">
        <v>43</v>
      </c>
      <c r="B71" s="9" t="s">
        <v>27</v>
      </c>
      <c r="C71" s="9" t="s">
        <v>44</v>
      </c>
      <c r="D71" s="9">
        <v>1.4</v>
      </c>
      <c r="E71" s="9">
        <v>1.75</v>
      </c>
      <c r="F71" s="14">
        <v>0.7</v>
      </c>
      <c r="G71" s="9">
        <v>0.27</v>
      </c>
      <c r="H71" s="9">
        <v>0.36</v>
      </c>
      <c r="I71" s="44">
        <v>5.1999999999999998E-2</v>
      </c>
      <c r="J71" s="15"/>
      <c r="K71" s="21" t="s">
        <v>124</v>
      </c>
      <c r="L71" s="72"/>
      <c r="M71" s="9"/>
      <c r="N71" s="9"/>
      <c r="O71" s="18"/>
      <c r="P71" s="14"/>
      <c r="Q71" s="14"/>
      <c r="R71" s="14"/>
      <c r="S71" s="14"/>
      <c r="T71" s="73"/>
    </row>
    <row r="72" spans="1:20">
      <c r="A72" s="12" t="s">
        <v>45</v>
      </c>
      <c r="B72" s="10" t="s">
        <v>46</v>
      </c>
      <c r="C72" s="10" t="s">
        <v>42</v>
      </c>
      <c r="D72" s="10">
        <v>1.3</v>
      </c>
      <c r="E72" s="10">
        <v>1.75</v>
      </c>
      <c r="F72" s="4">
        <v>0.7</v>
      </c>
      <c r="G72" s="10">
        <v>0.27</v>
      </c>
      <c r="H72" s="10">
        <v>0.38</v>
      </c>
      <c r="I72" s="45">
        <v>5.1999999999999998E-2</v>
      </c>
      <c r="J72" s="11">
        <v>0.51782399999999995</v>
      </c>
      <c r="K72" s="20" t="s">
        <v>124</v>
      </c>
      <c r="L72" s="70"/>
      <c r="M72" s="10"/>
      <c r="N72" s="10"/>
      <c r="O72" s="10"/>
      <c r="P72" s="4"/>
      <c r="Q72" s="4"/>
      <c r="R72" s="4"/>
      <c r="S72" s="4"/>
      <c r="T72" s="71"/>
    </row>
    <row r="73" spans="1:20">
      <c r="A73" s="9" t="s">
        <v>49</v>
      </c>
      <c r="B73" s="9" t="s">
        <v>46</v>
      </c>
      <c r="C73" s="9" t="s">
        <v>44</v>
      </c>
      <c r="D73" s="9">
        <v>1.3</v>
      </c>
      <c r="E73" s="9">
        <v>1.75</v>
      </c>
      <c r="F73" s="14">
        <v>0.7</v>
      </c>
      <c r="G73" s="9">
        <v>0.27</v>
      </c>
      <c r="H73" s="9">
        <v>0.47</v>
      </c>
      <c r="I73" s="44">
        <v>5.1999999999999998E-2</v>
      </c>
      <c r="J73" s="15"/>
      <c r="K73" s="21" t="s">
        <v>124</v>
      </c>
      <c r="L73" s="72"/>
      <c r="M73" s="9"/>
      <c r="N73" s="9"/>
      <c r="O73" s="18"/>
      <c r="P73" s="14"/>
      <c r="Q73" s="14"/>
      <c r="R73" s="14"/>
      <c r="S73" s="14"/>
      <c r="T73" s="73"/>
    </row>
    <row r="74" spans="1:20">
      <c r="A74" s="12" t="s">
        <v>50</v>
      </c>
      <c r="B74" s="10" t="s">
        <v>46</v>
      </c>
      <c r="C74" s="10" t="s">
        <v>51</v>
      </c>
      <c r="D74" s="10">
        <v>1.3</v>
      </c>
      <c r="E74" s="10">
        <v>1.75</v>
      </c>
      <c r="F74" s="4">
        <v>0.7</v>
      </c>
      <c r="G74" s="10">
        <v>0.27</v>
      </c>
      <c r="H74" s="10">
        <v>0.57999999999999996</v>
      </c>
      <c r="I74" s="45">
        <v>5.1999999999999998E-2</v>
      </c>
      <c r="J74" s="11">
        <v>0.75974399999999986</v>
      </c>
      <c r="K74" s="20" t="s">
        <v>124</v>
      </c>
      <c r="L74" s="70"/>
      <c r="M74" s="10"/>
      <c r="N74" s="10"/>
      <c r="O74" s="10"/>
      <c r="P74" s="4"/>
      <c r="Q74" s="4"/>
      <c r="R74" s="4"/>
      <c r="S74" s="4"/>
      <c r="T74" s="71"/>
    </row>
    <row r="75" spans="1:20">
      <c r="A75" s="9" t="s">
        <v>56</v>
      </c>
      <c r="B75" s="9" t="s">
        <v>38</v>
      </c>
      <c r="C75" s="9" t="s">
        <v>42</v>
      </c>
      <c r="D75" s="9">
        <v>1.3</v>
      </c>
      <c r="E75" s="9">
        <v>1.75</v>
      </c>
      <c r="F75" s="14">
        <v>0.7</v>
      </c>
      <c r="G75" s="9">
        <v>0.27</v>
      </c>
      <c r="H75" s="9">
        <v>0.47</v>
      </c>
      <c r="I75" s="44">
        <v>5.1999999999999998E-2</v>
      </c>
      <c r="J75" s="15">
        <v>0.62570399999999993</v>
      </c>
      <c r="K75" s="21" t="s">
        <v>124</v>
      </c>
      <c r="L75" s="72"/>
      <c r="M75" s="9"/>
      <c r="N75" s="9"/>
      <c r="O75" s="18"/>
      <c r="P75" s="14"/>
      <c r="Q75" s="14"/>
      <c r="R75" s="14"/>
      <c r="S75" s="14"/>
      <c r="T75" s="73"/>
    </row>
    <row r="76" spans="1:20">
      <c r="A76" s="12" t="s">
        <v>58</v>
      </c>
      <c r="B76" s="12" t="s">
        <v>38</v>
      </c>
      <c r="C76" s="10" t="s">
        <v>44</v>
      </c>
      <c r="D76" s="10">
        <v>1.3</v>
      </c>
      <c r="E76" s="10">
        <v>1.75</v>
      </c>
      <c r="F76" s="4">
        <v>0.7</v>
      </c>
      <c r="G76" s="10">
        <v>0.27</v>
      </c>
      <c r="H76" s="10">
        <v>0.59</v>
      </c>
      <c r="I76" s="45">
        <v>5.1999999999999998E-2</v>
      </c>
      <c r="J76" s="11">
        <v>0.76490399999999992</v>
      </c>
      <c r="K76" s="20" t="s">
        <v>124</v>
      </c>
      <c r="L76" s="70"/>
      <c r="M76" s="10"/>
      <c r="N76" s="10"/>
      <c r="O76" s="10"/>
      <c r="P76" s="5"/>
      <c r="Q76" s="5"/>
      <c r="R76" s="4"/>
      <c r="S76" s="4"/>
      <c r="T76" s="71"/>
    </row>
    <row r="77" spans="1:20">
      <c r="A77" s="9" t="s">
        <v>59</v>
      </c>
      <c r="B77" s="9" t="s">
        <v>38</v>
      </c>
      <c r="C77" s="9" t="s">
        <v>51</v>
      </c>
      <c r="D77" s="9">
        <v>1.2</v>
      </c>
      <c r="E77" s="9">
        <v>1.75</v>
      </c>
      <c r="F77" s="14">
        <v>0.7</v>
      </c>
      <c r="G77" s="9">
        <v>0.27</v>
      </c>
      <c r="H77" s="9">
        <v>0.72</v>
      </c>
      <c r="I77" s="44">
        <v>5.1999999999999998E-2</v>
      </c>
      <c r="J77" s="15">
        <v>0.91802399999999995</v>
      </c>
      <c r="K77" s="21" t="s">
        <v>124</v>
      </c>
      <c r="L77" s="72"/>
      <c r="M77" s="9"/>
      <c r="N77" s="9"/>
      <c r="O77" s="18"/>
      <c r="P77" s="14"/>
      <c r="Q77" s="14"/>
      <c r="R77" s="14"/>
      <c r="S77" s="14"/>
      <c r="T77" s="73"/>
    </row>
    <row r="78" spans="1:20">
      <c r="A78" s="12" t="s">
        <v>60</v>
      </c>
      <c r="B78" s="12" t="s">
        <v>38</v>
      </c>
      <c r="C78" s="12" t="s">
        <v>61</v>
      </c>
      <c r="D78" s="10">
        <v>1.2</v>
      </c>
      <c r="E78" s="10">
        <v>1.75</v>
      </c>
      <c r="F78" s="4">
        <v>0.7</v>
      </c>
      <c r="G78" s="10">
        <v>0.27</v>
      </c>
      <c r="H78" s="10">
        <v>0.85</v>
      </c>
      <c r="I78" s="45">
        <v>5.1999999999999998E-2</v>
      </c>
      <c r="J78" s="11">
        <v>1.5209999999999999</v>
      </c>
      <c r="K78" s="20" t="s">
        <v>124</v>
      </c>
      <c r="L78" s="70"/>
      <c r="M78" s="10"/>
      <c r="N78" s="10"/>
      <c r="O78" s="10"/>
      <c r="P78" s="5"/>
      <c r="Q78" s="5"/>
      <c r="R78" s="4"/>
      <c r="S78" s="4"/>
      <c r="T78" s="71"/>
    </row>
    <row r="79" spans="1:20">
      <c r="A79" s="9" t="s">
        <v>68</v>
      </c>
      <c r="B79" s="9" t="s">
        <v>65</v>
      </c>
      <c r="C79" s="9" t="s">
        <v>42</v>
      </c>
      <c r="D79" s="14">
        <v>1.3</v>
      </c>
      <c r="E79" s="9">
        <v>1.75</v>
      </c>
      <c r="F79" s="14">
        <v>0.7</v>
      </c>
      <c r="G79" s="9">
        <v>0.27</v>
      </c>
      <c r="H79" s="15">
        <v>0.6</v>
      </c>
      <c r="I79" s="44">
        <v>5.1999999999999998E-2</v>
      </c>
      <c r="J79" s="15">
        <v>0.77134199999999997</v>
      </c>
      <c r="K79" s="21" t="s">
        <v>124</v>
      </c>
      <c r="L79" s="72"/>
      <c r="M79" s="9"/>
      <c r="N79" s="9"/>
      <c r="O79" s="18"/>
      <c r="P79" s="14"/>
      <c r="Q79" s="14"/>
      <c r="R79" s="14"/>
      <c r="S79" s="14"/>
      <c r="T79" s="73"/>
    </row>
    <row r="80" spans="1:20">
      <c r="A80" s="12" t="s">
        <v>69</v>
      </c>
      <c r="B80" s="12" t="s">
        <v>65</v>
      </c>
      <c r="C80" s="10" t="s">
        <v>44</v>
      </c>
      <c r="D80" s="10">
        <v>1.3</v>
      </c>
      <c r="E80" s="10">
        <v>1.75</v>
      </c>
      <c r="F80" s="4">
        <v>0.7</v>
      </c>
      <c r="G80" s="10">
        <v>0.27</v>
      </c>
      <c r="H80" s="10">
        <v>0.75</v>
      </c>
      <c r="I80" s="45">
        <v>5.1999999999999998E-2</v>
      </c>
      <c r="J80" s="11">
        <v>0.94294199999999995</v>
      </c>
      <c r="K80" s="20" t="s">
        <v>124</v>
      </c>
      <c r="L80" s="70"/>
      <c r="M80" s="10"/>
      <c r="N80" s="10"/>
      <c r="O80" s="10"/>
      <c r="P80" s="5"/>
      <c r="Q80" s="5"/>
      <c r="R80" s="4"/>
      <c r="S80" s="4"/>
      <c r="T80" s="71"/>
    </row>
    <row r="81" spans="1:20">
      <c r="A81" s="9" t="s">
        <v>70</v>
      </c>
      <c r="B81" s="9" t="s">
        <v>65</v>
      </c>
      <c r="C81" s="9" t="s">
        <v>51</v>
      </c>
      <c r="D81" s="9">
        <v>1.3</v>
      </c>
      <c r="E81" s="9">
        <v>1.75</v>
      </c>
      <c r="F81" s="14">
        <v>0.7</v>
      </c>
      <c r="G81" s="9">
        <v>0.27</v>
      </c>
      <c r="H81" s="9">
        <v>0.92</v>
      </c>
      <c r="I81" s="44">
        <v>5.1999999999999998E-2</v>
      </c>
      <c r="J81" s="15">
        <v>1.131702</v>
      </c>
      <c r="K81" s="21" t="s">
        <v>124</v>
      </c>
      <c r="L81" s="72"/>
      <c r="M81" s="9"/>
      <c r="N81" s="9"/>
      <c r="O81" s="18"/>
      <c r="P81" s="14"/>
      <c r="Q81" s="14"/>
      <c r="R81" s="14"/>
      <c r="S81" s="14"/>
      <c r="T81" s="73"/>
    </row>
    <row r="82" spans="1:20">
      <c r="A82" s="12" t="s">
        <v>71</v>
      </c>
      <c r="B82" s="12" t="s">
        <v>65</v>
      </c>
      <c r="C82" s="12" t="s">
        <v>61</v>
      </c>
      <c r="D82" s="4">
        <v>1.2</v>
      </c>
      <c r="E82" s="10">
        <v>1.75</v>
      </c>
      <c r="F82" s="4">
        <v>0.7</v>
      </c>
      <c r="G82" s="10">
        <v>0.27</v>
      </c>
      <c r="H82" s="10">
        <v>1.07</v>
      </c>
      <c r="I82" s="45">
        <v>5.1999999999999998E-2</v>
      </c>
      <c r="J82" s="11">
        <v>1.3050179999999998</v>
      </c>
      <c r="K82" s="20" t="s">
        <v>124</v>
      </c>
      <c r="L82" s="70"/>
      <c r="M82" s="10"/>
      <c r="N82" s="10"/>
      <c r="O82" s="10"/>
      <c r="P82" s="5"/>
      <c r="Q82" s="5"/>
      <c r="R82" s="4"/>
      <c r="S82" s="4"/>
      <c r="T82" s="71"/>
    </row>
    <row r="83" spans="1:20">
      <c r="A83" s="9" t="s">
        <v>76</v>
      </c>
      <c r="B83" s="9" t="s">
        <v>73</v>
      </c>
      <c r="C83" s="9" t="s">
        <v>44</v>
      </c>
      <c r="D83" s="14">
        <v>1.2</v>
      </c>
      <c r="E83" s="9">
        <v>1.75</v>
      </c>
      <c r="F83" s="14">
        <v>0.7</v>
      </c>
      <c r="G83" s="9">
        <v>0.27</v>
      </c>
      <c r="H83" s="9">
        <v>0.95</v>
      </c>
      <c r="I83" s="44">
        <v>5.1999999999999998E-2</v>
      </c>
      <c r="J83" s="15">
        <v>1.160544</v>
      </c>
      <c r="K83" s="21" t="s">
        <v>124</v>
      </c>
      <c r="L83" s="72"/>
      <c r="M83" s="9"/>
      <c r="N83" s="9"/>
      <c r="O83" s="18"/>
      <c r="P83" s="14"/>
      <c r="Q83" s="14"/>
      <c r="R83" s="14"/>
      <c r="S83" s="14"/>
      <c r="T83" s="73"/>
    </row>
    <row r="84" spans="1:20">
      <c r="A84" s="12" t="s">
        <v>77</v>
      </c>
      <c r="B84" s="12" t="s">
        <v>73</v>
      </c>
      <c r="C84" s="12" t="s">
        <v>51</v>
      </c>
      <c r="D84" s="4">
        <v>1.1000000000000001</v>
      </c>
      <c r="E84" s="10">
        <v>1.75</v>
      </c>
      <c r="F84" s="4">
        <v>0.7</v>
      </c>
      <c r="G84" s="10">
        <v>0.27</v>
      </c>
      <c r="H84" s="10">
        <v>1.1599999999999999</v>
      </c>
      <c r="I84" s="45">
        <v>5.1999999999999998E-2</v>
      </c>
      <c r="J84" s="11">
        <v>1.3928640000000001</v>
      </c>
      <c r="K84" s="20" t="s">
        <v>124</v>
      </c>
      <c r="L84" s="70"/>
      <c r="M84" s="10"/>
      <c r="N84" s="10"/>
      <c r="O84" s="10"/>
      <c r="P84" s="5"/>
      <c r="Q84" s="5"/>
      <c r="R84" s="4"/>
      <c r="S84" s="4"/>
      <c r="T84" s="71"/>
    </row>
    <row r="85" spans="1:20">
      <c r="A85" s="9" t="s">
        <v>78</v>
      </c>
      <c r="B85" s="9" t="s">
        <v>73</v>
      </c>
      <c r="C85" s="9" t="s">
        <v>61</v>
      </c>
      <c r="D85" s="14">
        <v>1.1000000000000001</v>
      </c>
      <c r="E85" s="9">
        <v>1.75</v>
      </c>
      <c r="F85" s="14">
        <v>0.7</v>
      </c>
      <c r="G85" s="9">
        <v>0.27</v>
      </c>
      <c r="H85" s="9">
        <v>1.35</v>
      </c>
      <c r="I85" s="44">
        <v>5.1999999999999998E-2</v>
      </c>
      <c r="J85" s="15">
        <v>1.606176</v>
      </c>
      <c r="K85" s="21" t="s">
        <v>124</v>
      </c>
      <c r="L85" s="72"/>
      <c r="M85" s="9"/>
      <c r="N85" s="9"/>
      <c r="O85" s="18"/>
      <c r="P85" s="14"/>
      <c r="Q85" s="14"/>
      <c r="R85" s="14"/>
      <c r="S85" s="14"/>
      <c r="T85" s="73"/>
    </row>
    <row r="86" spans="1:20">
      <c r="A86" s="12" t="s">
        <v>79</v>
      </c>
      <c r="B86" s="10" t="s">
        <v>80</v>
      </c>
      <c r="C86" s="12" t="s">
        <v>42</v>
      </c>
      <c r="D86" s="4">
        <v>1.2</v>
      </c>
      <c r="E86" s="10">
        <v>1.75</v>
      </c>
      <c r="F86" s="4">
        <v>0.7</v>
      </c>
      <c r="G86" s="10">
        <v>0.27</v>
      </c>
      <c r="H86" s="10">
        <v>0.91</v>
      </c>
      <c r="I86" s="45">
        <v>5.1999999999999998E-2</v>
      </c>
      <c r="J86" s="11"/>
      <c r="K86" s="20" t="s">
        <v>124</v>
      </c>
      <c r="L86" s="70"/>
      <c r="M86" s="10"/>
      <c r="N86" s="10"/>
      <c r="O86" s="10"/>
      <c r="P86" s="4"/>
      <c r="Q86" s="4"/>
      <c r="R86" s="4"/>
      <c r="S86" s="4"/>
      <c r="T86" s="71"/>
    </row>
    <row r="87" spans="1:20">
      <c r="A87" s="9" t="s">
        <v>83</v>
      </c>
      <c r="B87" s="9" t="s">
        <v>80</v>
      </c>
      <c r="C87" s="9" t="s">
        <v>51</v>
      </c>
      <c r="D87" s="14">
        <v>1.1000000000000001</v>
      </c>
      <c r="E87" s="9">
        <v>1.75</v>
      </c>
      <c r="F87" s="14">
        <v>0.7</v>
      </c>
      <c r="G87" s="9">
        <v>0.27</v>
      </c>
      <c r="H87" s="15">
        <v>1.1399999999999999</v>
      </c>
      <c r="I87" s="44">
        <v>5.1999999999999998E-2</v>
      </c>
      <c r="J87" s="15"/>
      <c r="K87" s="21" t="s">
        <v>124</v>
      </c>
      <c r="L87" s="78"/>
      <c r="M87" s="79"/>
      <c r="N87" s="79"/>
      <c r="O87" s="80"/>
      <c r="P87" s="81"/>
      <c r="Q87" s="81"/>
      <c r="R87" s="81"/>
      <c r="S87" s="81"/>
      <c r="T87" s="82"/>
    </row>
    <row r="88" spans="1:20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</row>
    <row r="90" spans="1:20">
      <c r="A90" s="1"/>
      <c r="B90" s="1"/>
      <c r="C90" s="1"/>
      <c r="D90" s="1"/>
      <c r="E90" s="3"/>
      <c r="F90" s="1"/>
      <c r="G90" s="1"/>
      <c r="H90" s="1"/>
      <c r="I90" s="1"/>
      <c r="J90" s="1"/>
      <c r="K90" s="3"/>
      <c r="L90" s="3"/>
      <c r="M90" s="3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3"/>
      <c r="F91" s="1"/>
      <c r="G91" s="1"/>
      <c r="H91" s="1"/>
      <c r="I91" s="1"/>
      <c r="J91" s="1"/>
      <c r="K91" s="3"/>
      <c r="L91" s="3"/>
      <c r="M91" s="3"/>
      <c r="N91" s="1"/>
      <c r="O91" s="1"/>
      <c r="P91" s="1"/>
      <c r="Q91" s="1"/>
      <c r="R91" s="1"/>
      <c r="S91" s="1"/>
      <c r="T91" s="1"/>
    </row>
    <row r="92" spans="1:20" ht="18">
      <c r="A92" s="55" t="s">
        <v>112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57"/>
      <c r="N92" s="57"/>
      <c r="O92" s="57"/>
      <c r="P92" s="57"/>
      <c r="Q92" s="57"/>
      <c r="R92" s="57"/>
      <c r="S92" s="57"/>
      <c r="T92" s="58"/>
    </row>
    <row r="93" spans="1:20">
      <c r="A93" s="145" t="s">
        <v>88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69"/>
      <c r="M93" s="170"/>
      <c r="N93" s="170"/>
      <c r="O93" s="170"/>
      <c r="P93" s="170"/>
      <c r="Q93" s="170"/>
      <c r="R93" s="170"/>
      <c r="S93" s="170"/>
      <c r="T93" s="170"/>
    </row>
    <row r="94" spans="1:20" ht="39.75">
      <c r="A94" s="6" t="s">
        <v>4</v>
      </c>
      <c r="B94" s="17" t="s">
        <v>5</v>
      </c>
      <c r="C94" s="17" t="s">
        <v>6</v>
      </c>
      <c r="D94" s="8" t="s">
        <v>7</v>
      </c>
      <c r="E94" s="110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/>
      <c r="K94" s="19" t="s">
        <v>105</v>
      </c>
      <c r="L94" s="61"/>
      <c r="M94" s="62"/>
      <c r="N94" s="62"/>
      <c r="O94" s="61"/>
      <c r="P94" s="62"/>
      <c r="Q94" s="62"/>
      <c r="R94" s="62"/>
      <c r="S94" s="62"/>
      <c r="T94" s="62"/>
    </row>
    <row r="95" spans="1:20">
      <c r="A95" s="12" t="s">
        <v>41</v>
      </c>
      <c r="B95" s="10" t="s">
        <v>27</v>
      </c>
      <c r="C95" s="10" t="s">
        <v>42</v>
      </c>
      <c r="D95" s="10">
        <v>1.4</v>
      </c>
      <c r="E95" s="10">
        <v>1.76</v>
      </c>
      <c r="F95" s="4">
        <v>0.7</v>
      </c>
      <c r="G95" s="10">
        <v>0.27</v>
      </c>
      <c r="H95" s="10">
        <v>1.29</v>
      </c>
      <c r="I95" s="45">
        <v>5.0999999999999997E-2</v>
      </c>
      <c r="J95" s="11"/>
      <c r="K95" s="20" t="s">
        <v>124</v>
      </c>
      <c r="L95" s="10"/>
      <c r="M95" s="10"/>
      <c r="N95" s="10"/>
      <c r="O95" s="10"/>
      <c r="P95" s="4"/>
      <c r="Q95" s="4"/>
      <c r="R95" s="4"/>
      <c r="S95" s="4"/>
      <c r="T95" s="11"/>
    </row>
    <row r="96" spans="1:20">
      <c r="A96" s="9" t="s">
        <v>43</v>
      </c>
      <c r="B96" s="9" t="s">
        <v>27</v>
      </c>
      <c r="C96" s="9" t="s">
        <v>44</v>
      </c>
      <c r="D96" s="9">
        <v>1.4</v>
      </c>
      <c r="E96" s="9">
        <v>1.76</v>
      </c>
      <c r="F96" s="14">
        <v>0.7</v>
      </c>
      <c r="G96" s="9">
        <v>0.27</v>
      </c>
      <c r="H96" s="9">
        <v>0.36</v>
      </c>
      <c r="I96" s="44">
        <v>5.0999999999999997E-2</v>
      </c>
      <c r="J96" s="15"/>
      <c r="K96" s="21" t="s">
        <v>124</v>
      </c>
      <c r="L96" s="9"/>
      <c r="M96" s="9"/>
      <c r="N96" s="9"/>
      <c r="O96" s="18"/>
      <c r="P96" s="14"/>
      <c r="Q96" s="14"/>
      <c r="R96" s="14"/>
      <c r="S96" s="14"/>
      <c r="T96" s="15"/>
    </row>
    <row r="97" spans="1:20">
      <c r="A97" s="12" t="s">
        <v>45</v>
      </c>
      <c r="B97" s="10" t="s">
        <v>46</v>
      </c>
      <c r="C97" s="10" t="s">
        <v>42</v>
      </c>
      <c r="D97" s="10">
        <v>1.3</v>
      </c>
      <c r="E97" s="10">
        <v>1.76</v>
      </c>
      <c r="F97" s="4">
        <v>0.7</v>
      </c>
      <c r="G97" s="10">
        <v>0.27</v>
      </c>
      <c r="H97" s="10">
        <v>0.38</v>
      </c>
      <c r="I97" s="45">
        <v>5.0999999999999997E-2</v>
      </c>
      <c r="J97" s="11">
        <v>0.51782399999999995</v>
      </c>
      <c r="K97" s="20" t="s">
        <v>124</v>
      </c>
      <c r="L97" s="10"/>
      <c r="M97" s="10"/>
      <c r="N97" s="10"/>
      <c r="O97" s="10"/>
      <c r="P97" s="4"/>
      <c r="Q97" s="4"/>
      <c r="R97" s="4"/>
      <c r="S97" s="4"/>
      <c r="T97" s="11"/>
    </row>
    <row r="98" spans="1:20">
      <c r="A98" s="9" t="s">
        <v>49</v>
      </c>
      <c r="B98" s="9" t="s">
        <v>46</v>
      </c>
      <c r="C98" s="9" t="s">
        <v>44</v>
      </c>
      <c r="D98" s="9">
        <v>1.3</v>
      </c>
      <c r="E98" s="9">
        <v>1.76</v>
      </c>
      <c r="F98" s="14">
        <v>0.7</v>
      </c>
      <c r="G98" s="9">
        <v>0.27</v>
      </c>
      <c r="H98" s="9">
        <v>0.47</v>
      </c>
      <c r="I98" s="44">
        <v>5.0999999999999997E-2</v>
      </c>
      <c r="J98" s="15"/>
      <c r="K98" s="21" t="s">
        <v>124</v>
      </c>
      <c r="L98" s="9"/>
      <c r="M98" s="9"/>
      <c r="N98" s="9"/>
      <c r="O98" s="18"/>
      <c r="P98" s="14"/>
      <c r="Q98" s="14"/>
      <c r="R98" s="14"/>
      <c r="S98" s="14"/>
      <c r="T98" s="15"/>
    </row>
    <row r="99" spans="1:20">
      <c r="A99" s="12" t="s">
        <v>50</v>
      </c>
      <c r="B99" s="10" t="s">
        <v>46</v>
      </c>
      <c r="C99" s="10" t="s">
        <v>51</v>
      </c>
      <c r="D99" s="10">
        <v>1.3</v>
      </c>
      <c r="E99" s="10">
        <v>1.76</v>
      </c>
      <c r="F99" s="4">
        <v>0.7</v>
      </c>
      <c r="G99" s="10">
        <v>0.27</v>
      </c>
      <c r="H99" s="10">
        <v>0.57999999999999996</v>
      </c>
      <c r="I99" s="45">
        <v>5.0999999999999997E-2</v>
      </c>
      <c r="J99" s="11">
        <v>0.75974399999999986</v>
      </c>
      <c r="K99" s="20" t="s">
        <v>124</v>
      </c>
      <c r="L99" s="10"/>
      <c r="M99" s="10"/>
      <c r="N99" s="10"/>
      <c r="O99" s="10"/>
      <c r="P99" s="4"/>
      <c r="Q99" s="4"/>
      <c r="R99" s="4"/>
      <c r="S99" s="4"/>
      <c r="T99" s="11"/>
    </row>
    <row r="100" spans="1:20">
      <c r="A100" s="9" t="s">
        <v>56</v>
      </c>
      <c r="B100" s="9" t="s">
        <v>38</v>
      </c>
      <c r="C100" s="9" t="s">
        <v>42</v>
      </c>
      <c r="D100" s="9">
        <v>1.3</v>
      </c>
      <c r="E100" s="9">
        <v>1.76</v>
      </c>
      <c r="F100" s="14">
        <v>0.7</v>
      </c>
      <c r="G100" s="9">
        <v>0.27</v>
      </c>
      <c r="H100" s="9">
        <v>0.47</v>
      </c>
      <c r="I100" s="44">
        <v>5.0999999999999997E-2</v>
      </c>
      <c r="J100" s="15">
        <v>0.62570399999999993</v>
      </c>
      <c r="K100" s="21" t="s">
        <v>124</v>
      </c>
      <c r="L100" s="9"/>
      <c r="M100" s="9"/>
      <c r="N100" s="9"/>
      <c r="O100" s="18"/>
      <c r="P100" s="14"/>
      <c r="Q100" s="14"/>
      <c r="R100" s="14"/>
      <c r="S100" s="14"/>
      <c r="T100" s="15"/>
    </row>
    <row r="101" spans="1:20">
      <c r="A101" s="12" t="s">
        <v>58</v>
      </c>
      <c r="B101" s="12" t="s">
        <v>38</v>
      </c>
      <c r="C101" s="10" t="s">
        <v>44</v>
      </c>
      <c r="D101" s="10">
        <v>1.3</v>
      </c>
      <c r="E101" s="10">
        <v>1.76</v>
      </c>
      <c r="F101" s="4">
        <v>0.7</v>
      </c>
      <c r="G101" s="10">
        <v>0.27</v>
      </c>
      <c r="H101" s="10">
        <v>0.59</v>
      </c>
      <c r="I101" s="45">
        <v>5.0999999999999997E-2</v>
      </c>
      <c r="J101" s="11">
        <v>0.76490399999999992</v>
      </c>
      <c r="K101" s="20" t="s">
        <v>124</v>
      </c>
      <c r="L101" s="10"/>
      <c r="M101" s="10"/>
      <c r="N101" s="10"/>
      <c r="O101" s="10"/>
      <c r="P101" s="5"/>
      <c r="Q101" s="5"/>
      <c r="R101" s="4"/>
      <c r="S101" s="4"/>
      <c r="T101" s="11"/>
    </row>
    <row r="102" spans="1:20">
      <c r="A102" s="9" t="s">
        <v>59</v>
      </c>
      <c r="B102" s="9" t="s">
        <v>38</v>
      </c>
      <c r="C102" s="9" t="s">
        <v>51</v>
      </c>
      <c r="D102" s="9">
        <v>1.2</v>
      </c>
      <c r="E102" s="9">
        <v>1.76</v>
      </c>
      <c r="F102" s="14">
        <v>0.7</v>
      </c>
      <c r="G102" s="9">
        <v>0.27</v>
      </c>
      <c r="H102" s="9">
        <v>0.72</v>
      </c>
      <c r="I102" s="44">
        <v>5.0999999999999997E-2</v>
      </c>
      <c r="J102" s="15">
        <v>0.91802399999999995</v>
      </c>
      <c r="K102" s="21" t="s">
        <v>124</v>
      </c>
      <c r="L102" s="9"/>
      <c r="M102" s="9"/>
      <c r="N102" s="9"/>
      <c r="O102" s="18"/>
      <c r="P102" s="14"/>
      <c r="Q102" s="14"/>
      <c r="R102" s="14"/>
      <c r="S102" s="14"/>
      <c r="T102" s="15"/>
    </row>
    <row r="103" spans="1:20">
      <c r="A103" s="12" t="s">
        <v>60</v>
      </c>
      <c r="B103" s="12" t="s">
        <v>38</v>
      </c>
      <c r="C103" s="12" t="s">
        <v>61</v>
      </c>
      <c r="D103" s="10">
        <v>1.2</v>
      </c>
      <c r="E103" s="10">
        <v>1.76</v>
      </c>
      <c r="F103" s="4">
        <v>0.7</v>
      </c>
      <c r="G103" s="10">
        <v>0.27</v>
      </c>
      <c r="H103" s="10">
        <v>0.85</v>
      </c>
      <c r="I103" s="45">
        <v>5.0999999999999997E-2</v>
      </c>
      <c r="J103" s="11">
        <v>1.5209999999999999</v>
      </c>
      <c r="K103" s="20" t="s">
        <v>124</v>
      </c>
      <c r="L103" s="10"/>
      <c r="M103" s="10"/>
      <c r="N103" s="10"/>
      <c r="O103" s="10"/>
      <c r="P103" s="5"/>
      <c r="Q103" s="5"/>
      <c r="R103" s="4"/>
      <c r="S103" s="4"/>
      <c r="T103" s="11"/>
    </row>
    <row r="104" spans="1:20">
      <c r="A104" s="9" t="s">
        <v>68</v>
      </c>
      <c r="B104" s="9" t="s">
        <v>65</v>
      </c>
      <c r="C104" s="9" t="s">
        <v>42</v>
      </c>
      <c r="D104" s="14">
        <v>1.3</v>
      </c>
      <c r="E104" s="9">
        <v>1.76</v>
      </c>
      <c r="F104" s="14">
        <v>0.7</v>
      </c>
      <c r="G104" s="9">
        <v>0.27</v>
      </c>
      <c r="H104" s="15">
        <v>0.6</v>
      </c>
      <c r="I104" s="44">
        <v>5.0999999999999997E-2</v>
      </c>
      <c r="J104" s="15">
        <v>0.77134199999999997</v>
      </c>
      <c r="K104" s="21" t="s">
        <v>124</v>
      </c>
      <c r="L104" s="9"/>
      <c r="M104" s="9"/>
      <c r="N104" s="9"/>
      <c r="O104" s="18"/>
      <c r="P104" s="14"/>
      <c r="Q104" s="14"/>
      <c r="R104" s="14"/>
      <c r="S104" s="14"/>
      <c r="T104" s="15"/>
    </row>
    <row r="105" spans="1:20">
      <c r="A105" s="12" t="s">
        <v>69</v>
      </c>
      <c r="B105" s="12" t="s">
        <v>65</v>
      </c>
      <c r="C105" s="10" t="s">
        <v>44</v>
      </c>
      <c r="D105" s="10">
        <v>1.3</v>
      </c>
      <c r="E105" s="10">
        <v>1.76</v>
      </c>
      <c r="F105" s="4">
        <v>0.7</v>
      </c>
      <c r="G105" s="10">
        <v>0.27</v>
      </c>
      <c r="H105" s="10">
        <v>0.75</v>
      </c>
      <c r="I105" s="45">
        <v>5.0999999999999997E-2</v>
      </c>
      <c r="J105" s="11">
        <v>0.94294199999999995</v>
      </c>
      <c r="K105" s="20" t="s">
        <v>124</v>
      </c>
      <c r="L105" s="10"/>
      <c r="M105" s="10"/>
      <c r="N105" s="10"/>
      <c r="O105" s="10"/>
      <c r="P105" s="5"/>
      <c r="Q105" s="5"/>
      <c r="R105" s="4"/>
      <c r="S105" s="4"/>
      <c r="T105" s="11"/>
    </row>
    <row r="106" spans="1:20">
      <c r="A106" s="9" t="s">
        <v>70</v>
      </c>
      <c r="B106" s="9" t="s">
        <v>65</v>
      </c>
      <c r="C106" s="9" t="s">
        <v>51</v>
      </c>
      <c r="D106" s="9">
        <v>1.3</v>
      </c>
      <c r="E106" s="9">
        <v>1.76</v>
      </c>
      <c r="F106" s="14">
        <v>0.7</v>
      </c>
      <c r="G106" s="9">
        <v>0.27</v>
      </c>
      <c r="H106" s="9">
        <v>0.92</v>
      </c>
      <c r="I106" s="44">
        <v>5.0999999999999997E-2</v>
      </c>
      <c r="J106" s="15">
        <v>1.131702</v>
      </c>
      <c r="K106" s="21" t="s">
        <v>124</v>
      </c>
      <c r="L106" s="9"/>
      <c r="M106" s="9"/>
      <c r="N106" s="9"/>
      <c r="O106" s="18"/>
      <c r="P106" s="14"/>
      <c r="Q106" s="14"/>
      <c r="R106" s="14"/>
      <c r="S106" s="14"/>
      <c r="T106" s="15"/>
    </row>
    <row r="107" spans="1:20">
      <c r="A107" s="12" t="s">
        <v>71</v>
      </c>
      <c r="B107" s="12" t="s">
        <v>65</v>
      </c>
      <c r="C107" s="12" t="s">
        <v>61</v>
      </c>
      <c r="D107" s="4">
        <v>1.2</v>
      </c>
      <c r="E107" s="10">
        <v>1.76</v>
      </c>
      <c r="F107" s="4">
        <v>0.7</v>
      </c>
      <c r="G107" s="10">
        <v>0.27</v>
      </c>
      <c r="H107" s="10">
        <v>1.07</v>
      </c>
      <c r="I107" s="45">
        <v>5.0999999999999997E-2</v>
      </c>
      <c r="J107" s="11">
        <v>1.3050179999999998</v>
      </c>
      <c r="K107" s="20" t="s">
        <v>124</v>
      </c>
      <c r="L107" s="10"/>
      <c r="M107" s="10"/>
      <c r="N107" s="10"/>
      <c r="O107" s="10"/>
      <c r="P107" s="5"/>
      <c r="Q107" s="5"/>
      <c r="R107" s="4"/>
      <c r="S107" s="4"/>
      <c r="T107" s="11"/>
    </row>
    <row r="108" spans="1:20">
      <c r="A108" s="9" t="s">
        <v>76</v>
      </c>
      <c r="B108" s="9" t="s">
        <v>73</v>
      </c>
      <c r="C108" s="9" t="s">
        <v>44</v>
      </c>
      <c r="D108" s="14">
        <v>1.2</v>
      </c>
      <c r="E108" s="9">
        <v>1.76</v>
      </c>
      <c r="F108" s="14">
        <v>0.7</v>
      </c>
      <c r="G108" s="9">
        <v>0.27</v>
      </c>
      <c r="H108" s="9">
        <v>0.95</v>
      </c>
      <c r="I108" s="44">
        <v>5.0999999999999997E-2</v>
      </c>
      <c r="J108" s="15">
        <v>1.160544</v>
      </c>
      <c r="K108" s="21" t="s">
        <v>124</v>
      </c>
      <c r="L108" s="9"/>
      <c r="M108" s="9"/>
      <c r="N108" s="9"/>
      <c r="O108" s="18"/>
      <c r="P108" s="14"/>
      <c r="Q108" s="14"/>
      <c r="R108" s="14"/>
      <c r="S108" s="14"/>
      <c r="T108" s="15"/>
    </row>
    <row r="109" spans="1:20">
      <c r="A109" s="12" t="s">
        <v>77</v>
      </c>
      <c r="B109" s="12" t="s">
        <v>73</v>
      </c>
      <c r="C109" s="12" t="s">
        <v>51</v>
      </c>
      <c r="D109" s="4">
        <v>1.1000000000000001</v>
      </c>
      <c r="E109" s="10">
        <v>1.76</v>
      </c>
      <c r="F109" s="4">
        <v>0.7</v>
      </c>
      <c r="G109" s="10">
        <v>0.27</v>
      </c>
      <c r="H109" s="10">
        <v>1.1599999999999999</v>
      </c>
      <c r="I109" s="45">
        <v>5.0999999999999997E-2</v>
      </c>
      <c r="J109" s="11">
        <v>1.3928640000000001</v>
      </c>
      <c r="K109" s="20" t="s">
        <v>124</v>
      </c>
      <c r="L109" s="10"/>
      <c r="M109" s="10"/>
      <c r="N109" s="10"/>
      <c r="O109" s="10"/>
      <c r="P109" s="5"/>
      <c r="Q109" s="5"/>
      <c r="R109" s="4"/>
      <c r="S109" s="4"/>
      <c r="T109" s="11"/>
    </row>
    <row r="110" spans="1:20">
      <c r="A110" s="9" t="s">
        <v>78</v>
      </c>
      <c r="B110" s="9" t="s">
        <v>73</v>
      </c>
      <c r="C110" s="9" t="s">
        <v>61</v>
      </c>
      <c r="D110" s="14">
        <v>1.1000000000000001</v>
      </c>
      <c r="E110" s="9">
        <v>1.76</v>
      </c>
      <c r="F110" s="14">
        <v>0.7</v>
      </c>
      <c r="G110" s="9">
        <v>0.27</v>
      </c>
      <c r="H110" s="9">
        <v>1.35</v>
      </c>
      <c r="I110" s="44">
        <v>5.0999999999999997E-2</v>
      </c>
      <c r="J110" s="15">
        <v>1.606176</v>
      </c>
      <c r="K110" s="21" t="s">
        <v>124</v>
      </c>
      <c r="L110" s="9"/>
      <c r="M110" s="9"/>
      <c r="N110" s="9"/>
      <c r="O110" s="18"/>
      <c r="P110" s="14"/>
      <c r="Q110" s="14"/>
      <c r="R110" s="14"/>
      <c r="S110" s="14"/>
      <c r="T110" s="15"/>
    </row>
    <row r="111" spans="1:20">
      <c r="A111" s="12" t="s">
        <v>79</v>
      </c>
      <c r="B111" s="10" t="s">
        <v>80</v>
      </c>
      <c r="C111" s="12" t="s">
        <v>42</v>
      </c>
      <c r="D111" s="4">
        <v>1.2</v>
      </c>
      <c r="E111" s="10">
        <v>1.76</v>
      </c>
      <c r="F111" s="4">
        <v>0.7</v>
      </c>
      <c r="G111" s="10">
        <v>0.27</v>
      </c>
      <c r="H111" s="10">
        <v>0.91</v>
      </c>
      <c r="I111" s="45">
        <v>5.0999999999999997E-2</v>
      </c>
      <c r="J111" s="11"/>
      <c r="K111" s="20" t="s">
        <v>124</v>
      </c>
      <c r="L111" s="10"/>
      <c r="M111" s="10"/>
      <c r="N111" s="10"/>
      <c r="O111" s="10"/>
      <c r="P111" s="4"/>
      <c r="Q111" s="4"/>
      <c r="R111" s="4"/>
      <c r="S111" s="4"/>
      <c r="T111" s="11"/>
    </row>
    <row r="112" spans="1:20">
      <c r="A112" s="9" t="s">
        <v>83</v>
      </c>
      <c r="B112" s="9" t="s">
        <v>80</v>
      </c>
      <c r="C112" s="9" t="s">
        <v>51</v>
      </c>
      <c r="D112" s="14">
        <v>1.1000000000000001</v>
      </c>
      <c r="E112" s="9">
        <v>1.76</v>
      </c>
      <c r="F112" s="14">
        <v>0.7</v>
      </c>
      <c r="G112" s="9">
        <v>0.27</v>
      </c>
      <c r="H112" s="15">
        <v>1.1399999999999999</v>
      </c>
      <c r="I112" s="44">
        <v>5.0999999999999997E-2</v>
      </c>
      <c r="J112" s="15"/>
      <c r="K112" s="21" t="s">
        <v>124</v>
      </c>
      <c r="L112" s="9"/>
      <c r="M112" s="9"/>
      <c r="N112" s="9"/>
      <c r="O112" s="18"/>
      <c r="P112" s="14"/>
      <c r="Q112" s="14"/>
      <c r="R112" s="14"/>
      <c r="S112" s="14"/>
      <c r="T112" s="15"/>
    </row>
  </sheetData>
  <mergeCells count="14">
    <mergeCell ref="A93:K93"/>
    <mergeCell ref="L93:T93"/>
    <mergeCell ref="A63:T63"/>
    <mergeCell ref="A64:T64"/>
    <mergeCell ref="A68:K68"/>
    <mergeCell ref="L68:T68"/>
    <mergeCell ref="A88:T88"/>
    <mergeCell ref="A89:T89"/>
    <mergeCell ref="A4:K4"/>
    <mergeCell ref="L4:T4"/>
    <mergeCell ref="A31:T31"/>
    <mergeCell ref="A32:T32"/>
    <mergeCell ref="A36:K36"/>
    <mergeCell ref="L36:T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85"/>
  <sheetViews>
    <sheetView zoomScale="80" zoomScaleNormal="80" workbookViewId="0">
      <selection activeCell="D28" sqref="D28:E28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6.5703125" style="1" bestFit="1" customWidth="1"/>
    <col min="10" max="10" width="36.28515625" style="1" bestFit="1" customWidth="1"/>
    <col min="11" max="11" width="26.85546875" style="3" bestFit="1" customWidth="1"/>
    <col min="12" max="12" width="16.5703125" style="3" customWidth="1"/>
    <col min="13" max="13" width="31.42578125" style="3" customWidth="1"/>
    <col min="14" max="14" width="27.85546875" style="1" customWidth="1"/>
    <col min="15" max="15" width="53.5703125" style="1" customWidth="1"/>
    <col min="16" max="17" width="21.42578125" style="1" customWidth="1"/>
    <col min="18" max="18" width="17.85546875" style="1" customWidth="1"/>
    <col min="19" max="19" width="15.140625" style="1" customWidth="1"/>
    <col min="20" max="20" width="33.42578125" style="1" customWidth="1"/>
    <col min="21" max="21" width="16.5703125" style="1" customWidth="1"/>
    <col min="22" max="22" width="16" style="1" customWidth="1"/>
    <col min="23" max="16384" width="9.140625" style="1"/>
  </cols>
  <sheetData>
    <row r="1" spans="1:25" ht="19.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3" spans="1:25" s="2" customFormat="1" ht="30" customHeight="1" thickBot="1">
      <c r="A3" s="142" t="s">
        <v>125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Y3" s="17" t="s">
        <v>1</v>
      </c>
    </row>
    <row r="4" spans="1:25" s="2" customFormat="1" ht="30" customHeight="1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/>
      <c r="M4" s="149"/>
      <c r="N4" s="149"/>
      <c r="O4" s="149"/>
      <c r="P4" s="149"/>
      <c r="Q4" s="149"/>
      <c r="R4" s="149"/>
      <c r="S4" s="149"/>
      <c r="T4" s="150"/>
    </row>
    <row r="5" spans="1:25" s="2" customFormat="1" ht="39.75">
      <c r="A5" s="6" t="s">
        <v>4</v>
      </c>
      <c r="B5" s="17" t="s">
        <v>5</v>
      </c>
      <c r="C5" s="17" t="s">
        <v>6</v>
      </c>
      <c r="D5" s="8" t="s">
        <v>126</v>
      </c>
      <c r="E5" s="110" t="s">
        <v>127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9" t="s">
        <v>25</v>
      </c>
    </row>
    <row r="6" spans="1:25">
      <c r="A6" s="9" t="s">
        <v>128</v>
      </c>
      <c r="B6" s="9" t="s">
        <v>38</v>
      </c>
      <c r="C6" s="9" t="s">
        <v>129</v>
      </c>
      <c r="D6" s="18">
        <v>1.6</v>
      </c>
      <c r="E6" s="18">
        <v>1.8</v>
      </c>
      <c r="F6" s="47">
        <v>1</v>
      </c>
      <c r="G6" s="15">
        <v>0.46</v>
      </c>
      <c r="H6" s="9">
        <v>0.23</v>
      </c>
      <c r="I6" s="44">
        <v>0.09</v>
      </c>
      <c r="J6" s="15">
        <f>0.693*0.693</f>
        <v>0.48024899999999993</v>
      </c>
      <c r="K6" s="21" t="s">
        <v>29</v>
      </c>
      <c r="L6" s="26"/>
      <c r="M6" s="9"/>
      <c r="N6" s="9"/>
      <c r="O6" s="9"/>
      <c r="P6" s="14"/>
      <c r="Q6" s="14"/>
      <c r="R6" s="14"/>
      <c r="S6" s="14"/>
      <c r="T6" s="28"/>
      <c r="U6" s="9" t="s">
        <v>40</v>
      </c>
      <c r="V6" s="21" t="s">
        <v>29</v>
      </c>
    </row>
    <row r="7" spans="1:25">
      <c r="A7" s="12" t="s">
        <v>130</v>
      </c>
      <c r="B7" s="12" t="s">
        <v>38</v>
      </c>
      <c r="C7" s="10" t="s">
        <v>131</v>
      </c>
      <c r="D7" s="10">
        <v>1.5</v>
      </c>
      <c r="E7" s="10">
        <v>1.8</v>
      </c>
      <c r="F7" s="5">
        <v>1</v>
      </c>
      <c r="G7" s="11">
        <v>0.46</v>
      </c>
      <c r="H7" s="10">
        <v>0.44</v>
      </c>
      <c r="I7" s="45">
        <v>0.09</v>
      </c>
      <c r="J7" s="11">
        <f>0.693*0.855</f>
        <v>0.5925149999999999</v>
      </c>
      <c r="K7" s="39" t="s">
        <v>29</v>
      </c>
      <c r="L7" s="24"/>
      <c r="M7" s="10"/>
      <c r="N7" s="10"/>
      <c r="O7" s="10"/>
      <c r="P7" s="5"/>
      <c r="Q7" s="5"/>
      <c r="R7" s="4"/>
      <c r="S7" s="4"/>
      <c r="T7" s="25"/>
      <c r="U7" s="10" t="s">
        <v>40</v>
      </c>
      <c r="V7" s="20" t="s">
        <v>29</v>
      </c>
    </row>
    <row r="8" spans="1:25">
      <c r="A8" s="9" t="s">
        <v>132</v>
      </c>
      <c r="B8" s="9" t="s">
        <v>38</v>
      </c>
      <c r="C8" s="9" t="s">
        <v>133</v>
      </c>
      <c r="D8" s="18">
        <v>1.5</v>
      </c>
      <c r="E8" s="18">
        <v>1.8</v>
      </c>
      <c r="F8" s="47">
        <v>1</v>
      </c>
      <c r="G8" s="15">
        <v>0.46</v>
      </c>
      <c r="H8" s="9">
        <v>0.56000000000000005</v>
      </c>
      <c r="I8" s="44">
        <v>0.09</v>
      </c>
      <c r="J8" s="15">
        <f>0.693*1.053</f>
        <v>0.72972899999999985</v>
      </c>
      <c r="K8" s="21" t="s">
        <v>29</v>
      </c>
      <c r="L8" s="26"/>
      <c r="M8" s="9"/>
      <c r="N8" s="9"/>
      <c r="O8" s="9"/>
      <c r="P8" s="14"/>
      <c r="Q8" s="14"/>
      <c r="R8" s="14"/>
      <c r="S8" s="14"/>
      <c r="T8" s="27"/>
      <c r="U8" s="9" t="s">
        <v>40</v>
      </c>
      <c r="V8" s="21" t="s">
        <v>29</v>
      </c>
    </row>
    <row r="9" spans="1:25">
      <c r="A9" s="12" t="s">
        <v>134</v>
      </c>
      <c r="B9" s="12" t="s">
        <v>38</v>
      </c>
      <c r="C9" s="10" t="s">
        <v>135</v>
      </c>
      <c r="D9" s="10">
        <v>1.4</v>
      </c>
      <c r="E9" s="10">
        <v>1.8</v>
      </c>
      <c r="F9" s="5">
        <v>1</v>
      </c>
      <c r="G9" s="11">
        <v>0.46</v>
      </c>
      <c r="H9" s="10">
        <v>0.69</v>
      </c>
      <c r="I9" s="45">
        <v>0.09</v>
      </c>
      <c r="J9" s="11">
        <f>0.693*1.253</f>
        <v>0.86832899999999991</v>
      </c>
      <c r="K9" s="39" t="s">
        <v>29</v>
      </c>
      <c r="L9" s="24"/>
      <c r="M9" s="10"/>
      <c r="N9" s="10"/>
      <c r="O9" s="10"/>
      <c r="P9" s="5"/>
      <c r="Q9" s="5"/>
      <c r="R9" s="4"/>
      <c r="S9" s="4"/>
      <c r="T9" s="25"/>
      <c r="U9" s="10" t="s">
        <v>40</v>
      </c>
      <c r="V9" s="20" t="s">
        <v>29</v>
      </c>
    </row>
    <row r="10" spans="1:25">
      <c r="A10" s="9" t="s">
        <v>136</v>
      </c>
      <c r="B10" s="9" t="s">
        <v>65</v>
      </c>
      <c r="C10" s="9" t="s">
        <v>129</v>
      </c>
      <c r="D10" s="18">
        <v>1.6</v>
      </c>
      <c r="E10" s="18">
        <v>1.8</v>
      </c>
      <c r="F10" s="47">
        <v>1</v>
      </c>
      <c r="G10" s="48">
        <v>0.46</v>
      </c>
      <c r="H10" s="9">
        <v>0.28999999999999998</v>
      </c>
      <c r="I10" s="44">
        <v>0.09</v>
      </c>
      <c r="J10" s="15">
        <f>0.855*0.693</f>
        <v>0.5925149999999999</v>
      </c>
      <c r="K10" s="101" t="s">
        <v>29</v>
      </c>
      <c r="L10" s="26"/>
      <c r="M10" s="9"/>
      <c r="N10" s="9"/>
      <c r="O10" s="9"/>
      <c r="P10" s="14"/>
      <c r="Q10" s="14"/>
      <c r="R10" s="14"/>
      <c r="S10" s="14"/>
      <c r="T10" s="27"/>
      <c r="U10" s="9" t="s">
        <v>40</v>
      </c>
      <c r="V10" s="21" t="s">
        <v>29</v>
      </c>
    </row>
    <row r="11" spans="1:25">
      <c r="A11" s="12" t="s">
        <v>137</v>
      </c>
      <c r="B11" s="12" t="s">
        <v>65</v>
      </c>
      <c r="C11" s="10" t="s">
        <v>131</v>
      </c>
      <c r="D11" s="10">
        <v>1.5</v>
      </c>
      <c r="E11" s="10">
        <v>1.8</v>
      </c>
      <c r="F11" s="5">
        <v>1</v>
      </c>
      <c r="G11" s="11">
        <v>0.46</v>
      </c>
      <c r="H11" s="11">
        <v>0.56000000000000005</v>
      </c>
      <c r="I11" s="45">
        <v>0.09</v>
      </c>
      <c r="J11" s="11">
        <f>0.855*0.855</f>
        <v>0.73102499999999992</v>
      </c>
      <c r="K11" s="39" t="s">
        <v>29</v>
      </c>
      <c r="L11" s="24"/>
      <c r="M11" s="10"/>
      <c r="N11" s="10"/>
      <c r="O11" s="10"/>
      <c r="P11" s="5"/>
      <c r="Q11" s="5"/>
      <c r="R11" s="4"/>
      <c r="S11" s="4"/>
      <c r="T11" s="25"/>
      <c r="U11" s="10" t="s">
        <v>40</v>
      </c>
      <c r="V11" s="20" t="s">
        <v>29</v>
      </c>
    </row>
    <row r="12" spans="1:25">
      <c r="A12" s="9" t="s">
        <v>138</v>
      </c>
      <c r="B12" s="9" t="s">
        <v>65</v>
      </c>
      <c r="C12" s="9" t="s">
        <v>133</v>
      </c>
      <c r="D12" s="18">
        <v>1.4</v>
      </c>
      <c r="E12" s="18">
        <v>1.8</v>
      </c>
      <c r="F12" s="47">
        <v>1</v>
      </c>
      <c r="G12" s="48">
        <v>0.46</v>
      </c>
      <c r="H12" s="9">
        <v>0.71</v>
      </c>
      <c r="I12" s="44">
        <v>0.09</v>
      </c>
      <c r="J12" s="15">
        <f>0.855*1.053</f>
        <v>0.90031499999999998</v>
      </c>
      <c r="K12" s="21" t="s">
        <v>29</v>
      </c>
      <c r="L12" s="26"/>
      <c r="M12" s="9"/>
      <c r="N12" s="9"/>
      <c r="O12" s="9"/>
      <c r="P12" s="14"/>
      <c r="Q12" s="14"/>
      <c r="R12" s="14"/>
      <c r="S12" s="14"/>
      <c r="T12" s="27"/>
      <c r="U12" s="9" t="s">
        <v>40</v>
      </c>
      <c r="V12" s="21" t="s">
        <v>29</v>
      </c>
    </row>
    <row r="13" spans="1:25">
      <c r="A13" s="12" t="s">
        <v>139</v>
      </c>
      <c r="B13" s="12" t="s">
        <v>65</v>
      </c>
      <c r="C13" s="10" t="s">
        <v>135</v>
      </c>
      <c r="D13" s="10">
        <v>1.4</v>
      </c>
      <c r="E13" s="10">
        <v>1.8</v>
      </c>
      <c r="F13" s="5">
        <v>1</v>
      </c>
      <c r="G13" s="11">
        <v>0.46</v>
      </c>
      <c r="H13" s="10">
        <v>0.88</v>
      </c>
      <c r="I13" s="45">
        <v>0.09</v>
      </c>
      <c r="J13" s="11">
        <f>0.855*1.253</f>
        <v>1.0713149999999998</v>
      </c>
      <c r="K13" s="39" t="s">
        <v>29</v>
      </c>
      <c r="L13" s="24"/>
      <c r="M13" s="10"/>
      <c r="N13" s="10"/>
      <c r="O13" s="10"/>
      <c r="P13" s="5"/>
      <c r="Q13" s="5"/>
      <c r="R13" s="4"/>
      <c r="S13" s="4"/>
      <c r="T13" s="25"/>
      <c r="U13" s="10" t="s">
        <v>40</v>
      </c>
      <c r="V13" s="20" t="s">
        <v>29</v>
      </c>
    </row>
    <row r="14" spans="1:25">
      <c r="A14" s="9" t="s">
        <v>140</v>
      </c>
      <c r="B14" s="9" t="s">
        <v>73</v>
      </c>
      <c r="C14" s="9" t="s">
        <v>129</v>
      </c>
      <c r="D14" s="18">
        <v>1.8</v>
      </c>
      <c r="E14" s="18">
        <v>1.8</v>
      </c>
      <c r="F14" s="47">
        <v>1</v>
      </c>
      <c r="G14" s="48">
        <v>0.46</v>
      </c>
      <c r="H14" s="9">
        <v>0.36</v>
      </c>
      <c r="I14" s="44">
        <v>0.09</v>
      </c>
      <c r="J14" s="15">
        <f>1.053*0.693</f>
        <v>0.72972899999999985</v>
      </c>
      <c r="K14" s="101" t="s">
        <v>29</v>
      </c>
      <c r="L14" s="26"/>
      <c r="M14" s="9"/>
      <c r="N14" s="9"/>
      <c r="O14" s="9"/>
      <c r="P14" s="14"/>
      <c r="Q14" s="14"/>
      <c r="R14" s="14"/>
      <c r="S14" s="14"/>
      <c r="T14" s="27"/>
      <c r="U14" s="9" t="s">
        <v>40</v>
      </c>
      <c r="V14" s="21" t="s">
        <v>29</v>
      </c>
    </row>
    <row r="15" spans="1:25">
      <c r="A15" s="12" t="s">
        <v>141</v>
      </c>
      <c r="B15" s="12" t="s">
        <v>73</v>
      </c>
      <c r="C15" s="12" t="s">
        <v>131</v>
      </c>
      <c r="D15" s="10">
        <v>1.4</v>
      </c>
      <c r="E15" s="10">
        <v>1.8</v>
      </c>
      <c r="F15" s="5">
        <v>1</v>
      </c>
      <c r="G15" s="11">
        <v>0.46</v>
      </c>
      <c r="H15" s="10">
        <v>0.7</v>
      </c>
      <c r="I15" s="45">
        <v>0.09</v>
      </c>
      <c r="J15" s="11">
        <f>1.053*0.855</f>
        <v>0.90031499999999998</v>
      </c>
      <c r="K15" s="39" t="s">
        <v>29</v>
      </c>
      <c r="L15" s="24"/>
      <c r="M15" s="10"/>
      <c r="N15" s="10"/>
      <c r="O15" s="10"/>
      <c r="P15" s="5"/>
      <c r="Q15" s="5"/>
      <c r="R15" s="4"/>
      <c r="S15" s="4"/>
      <c r="T15" s="25"/>
      <c r="U15" s="10" t="s">
        <v>40</v>
      </c>
      <c r="V15" s="20" t="s">
        <v>29</v>
      </c>
    </row>
    <row r="16" spans="1:25">
      <c r="A16" s="9" t="s">
        <v>142</v>
      </c>
      <c r="B16" s="9" t="s">
        <v>73</v>
      </c>
      <c r="C16" s="9" t="s">
        <v>133</v>
      </c>
      <c r="D16" s="18">
        <v>1.4</v>
      </c>
      <c r="E16" s="18">
        <v>1.8</v>
      </c>
      <c r="F16" s="47">
        <v>1</v>
      </c>
      <c r="G16" s="48">
        <v>0.46</v>
      </c>
      <c r="H16" s="9">
        <v>0.9</v>
      </c>
      <c r="I16" s="44">
        <v>0.09</v>
      </c>
      <c r="J16" s="15">
        <f>1.053*1.053</f>
        <v>1.1088089999999999</v>
      </c>
      <c r="K16" s="21" t="s">
        <v>29</v>
      </c>
      <c r="L16" s="26"/>
      <c r="M16" s="9"/>
      <c r="N16" s="9"/>
      <c r="O16" s="9"/>
      <c r="P16" s="14"/>
      <c r="Q16" s="14"/>
      <c r="R16" s="14"/>
      <c r="S16" s="14"/>
      <c r="T16" s="27"/>
      <c r="U16" s="9" t="s">
        <v>40</v>
      </c>
      <c r="V16" s="21" t="s">
        <v>29</v>
      </c>
    </row>
    <row r="17" spans="1:22">
      <c r="A17" s="12" t="s">
        <v>143</v>
      </c>
      <c r="B17" s="12" t="s">
        <v>73</v>
      </c>
      <c r="C17" s="12" t="s">
        <v>135</v>
      </c>
      <c r="D17" s="10">
        <v>1.4</v>
      </c>
      <c r="E17" s="10">
        <v>1.8</v>
      </c>
      <c r="F17" s="5">
        <v>1</v>
      </c>
      <c r="G17" s="11">
        <v>0.46</v>
      </c>
      <c r="H17" s="10">
        <v>1.1100000000000001</v>
      </c>
      <c r="I17" s="45">
        <v>0.09</v>
      </c>
      <c r="J17" s="11">
        <f>1.053*1.253</f>
        <v>1.3194089999999998</v>
      </c>
      <c r="K17" s="39" t="s">
        <v>29</v>
      </c>
      <c r="L17" s="24"/>
      <c r="M17" s="10"/>
      <c r="N17" s="10"/>
      <c r="O17" s="10"/>
      <c r="P17" s="5"/>
      <c r="Q17" s="5"/>
      <c r="R17" s="4"/>
      <c r="S17" s="4"/>
      <c r="T17" s="25"/>
      <c r="U17" s="10" t="s">
        <v>40</v>
      </c>
      <c r="V17" s="20" t="s">
        <v>29</v>
      </c>
    </row>
    <row r="18" spans="1:22">
      <c r="A18" s="9" t="s">
        <v>144</v>
      </c>
      <c r="B18" s="9" t="s">
        <v>80</v>
      </c>
      <c r="C18" s="9" t="s">
        <v>129</v>
      </c>
      <c r="D18" s="18">
        <v>1.8</v>
      </c>
      <c r="E18" s="18">
        <v>1.8</v>
      </c>
      <c r="F18" s="47">
        <v>1</v>
      </c>
      <c r="G18" s="48">
        <v>0.46</v>
      </c>
      <c r="H18" s="9">
        <v>0.44</v>
      </c>
      <c r="I18" s="44">
        <v>0.09</v>
      </c>
      <c r="J18" s="15">
        <f>1.253*0.693</f>
        <v>0.86832899999999991</v>
      </c>
      <c r="K18" s="101" t="s">
        <v>29</v>
      </c>
      <c r="L18" s="26"/>
      <c r="M18" s="9"/>
      <c r="N18" s="9"/>
      <c r="O18" s="9"/>
      <c r="P18" s="14"/>
      <c r="Q18" s="14"/>
      <c r="R18" s="14"/>
      <c r="S18" s="14"/>
      <c r="T18" s="27"/>
      <c r="U18" s="9" t="s">
        <v>40</v>
      </c>
      <c r="V18" s="21" t="s">
        <v>29</v>
      </c>
    </row>
    <row r="19" spans="1:22">
      <c r="A19" s="12" t="s">
        <v>145</v>
      </c>
      <c r="B19" s="12" t="s">
        <v>80</v>
      </c>
      <c r="C19" s="12" t="s">
        <v>131</v>
      </c>
      <c r="D19" s="10">
        <v>1.4</v>
      </c>
      <c r="E19" s="10">
        <v>1.8</v>
      </c>
      <c r="F19" s="5">
        <v>1</v>
      </c>
      <c r="G19" s="11">
        <v>0.46</v>
      </c>
      <c r="H19" s="10">
        <v>0.85</v>
      </c>
      <c r="I19" s="45">
        <v>0.09</v>
      </c>
      <c r="J19" s="11">
        <f>1.253*0.855</f>
        <v>1.0713149999999998</v>
      </c>
      <c r="K19" s="39" t="s">
        <v>29</v>
      </c>
      <c r="L19" s="24"/>
      <c r="M19" s="10"/>
      <c r="N19" s="10"/>
      <c r="O19" s="10"/>
      <c r="P19" s="5"/>
      <c r="Q19" s="5"/>
      <c r="R19" s="4"/>
      <c r="S19" s="4"/>
      <c r="T19" s="25"/>
      <c r="U19" s="10" t="s">
        <v>40</v>
      </c>
      <c r="V19" s="20" t="s">
        <v>29</v>
      </c>
    </row>
    <row r="20" spans="1:22">
      <c r="A20" s="9" t="s">
        <v>146</v>
      </c>
      <c r="B20" s="9" t="s">
        <v>80</v>
      </c>
      <c r="C20" s="9" t="s">
        <v>133</v>
      </c>
      <c r="D20" s="18">
        <v>1.4</v>
      </c>
      <c r="E20" s="18">
        <v>1.8</v>
      </c>
      <c r="F20" s="47">
        <v>1</v>
      </c>
      <c r="G20" s="48">
        <v>0.46</v>
      </c>
      <c r="H20" s="15">
        <v>1.08</v>
      </c>
      <c r="I20" s="44">
        <v>0.09</v>
      </c>
      <c r="J20" s="15">
        <f>1.253*1.053</f>
        <v>1.3194089999999998</v>
      </c>
      <c r="K20" s="21" t="s">
        <v>29</v>
      </c>
      <c r="L20" s="26"/>
      <c r="M20" s="9"/>
      <c r="N20" s="9"/>
      <c r="O20" s="9"/>
      <c r="P20" s="14"/>
      <c r="Q20" s="14"/>
      <c r="R20" s="14"/>
      <c r="S20" s="14"/>
      <c r="T20" s="27"/>
      <c r="U20" s="9" t="s">
        <v>40</v>
      </c>
      <c r="V20" s="21" t="s">
        <v>29</v>
      </c>
    </row>
    <row r="21" spans="1:22" ht="13.5" thickBot="1">
      <c r="A21" s="12" t="s">
        <v>147</v>
      </c>
      <c r="B21" s="10" t="s">
        <v>80</v>
      </c>
      <c r="C21" s="10" t="s">
        <v>135</v>
      </c>
      <c r="D21" s="10">
        <v>1.3</v>
      </c>
      <c r="E21" s="10">
        <v>1.8</v>
      </c>
      <c r="F21" s="5">
        <v>1</v>
      </c>
      <c r="G21" s="11">
        <v>0.46</v>
      </c>
      <c r="H21" s="10">
        <v>1.34</v>
      </c>
      <c r="I21" s="45">
        <v>0.09</v>
      </c>
      <c r="J21" s="11">
        <v>1.57</v>
      </c>
      <c r="K21" s="39" t="s">
        <v>29</v>
      </c>
      <c r="L21" s="29"/>
      <c r="M21" s="30"/>
      <c r="N21" s="30"/>
      <c r="O21" s="30"/>
      <c r="P21" s="31"/>
      <c r="Q21" s="31"/>
      <c r="R21" s="31"/>
      <c r="S21" s="31"/>
      <c r="T21" s="32"/>
      <c r="U21" s="10" t="s">
        <v>40</v>
      </c>
      <c r="V21" s="20" t="s">
        <v>29</v>
      </c>
    </row>
    <row r="22" spans="1:22" s="2" customFormat="1" ht="20.100000000000001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2" s="2" customFormat="1" ht="20.100000000000001" customHeight="1"/>
    <row r="24" spans="1:22" s="2" customFormat="1" ht="20.100000000000001" customHeight="1"/>
    <row r="25" spans="1:22">
      <c r="E25" s="1"/>
      <c r="K25" s="1"/>
      <c r="L25" s="1"/>
      <c r="M25" s="1"/>
    </row>
    <row r="26" spans="1:22" s="2" customFormat="1" ht="30" customHeight="1" thickBot="1">
      <c r="A26" s="142" t="s">
        <v>148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4"/>
    </row>
    <row r="27" spans="1:22" ht="32.450000000000003" customHeight="1">
      <c r="A27" s="145" t="s">
        <v>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50"/>
    </row>
    <row r="28" spans="1:22" ht="39.6" customHeight="1">
      <c r="A28" s="6" t="s">
        <v>4</v>
      </c>
      <c r="B28" s="17" t="s">
        <v>5</v>
      </c>
      <c r="C28" s="17" t="s">
        <v>6</v>
      </c>
      <c r="D28" s="8" t="s">
        <v>7</v>
      </c>
      <c r="E28" s="110" t="s">
        <v>8</v>
      </c>
      <c r="F28" s="6" t="s">
        <v>9</v>
      </c>
      <c r="G28" s="6" t="s">
        <v>10</v>
      </c>
      <c r="H28" s="17" t="s">
        <v>11</v>
      </c>
      <c r="I28" s="6" t="s">
        <v>12</v>
      </c>
      <c r="J28" s="17" t="s">
        <v>13</v>
      </c>
      <c r="K28" s="19" t="s">
        <v>14</v>
      </c>
      <c r="L28" s="22"/>
      <c r="M28" s="17"/>
      <c r="N28" s="17"/>
      <c r="O28" s="6"/>
      <c r="P28" s="17"/>
      <c r="Q28" s="17"/>
      <c r="R28" s="17"/>
      <c r="S28" s="17"/>
      <c r="T28" s="23"/>
    </row>
    <row r="29" spans="1:22">
      <c r="A29" s="9" t="s">
        <v>128</v>
      </c>
      <c r="B29" s="9" t="s">
        <v>38</v>
      </c>
      <c r="C29" s="9" t="s">
        <v>129</v>
      </c>
      <c r="D29" s="18">
        <v>1.6</v>
      </c>
      <c r="E29" s="18">
        <v>1.8</v>
      </c>
      <c r="F29" s="47">
        <v>1</v>
      </c>
      <c r="G29" s="15">
        <v>0.46</v>
      </c>
      <c r="H29" s="9">
        <v>0.23</v>
      </c>
      <c r="I29" s="44">
        <v>0.09</v>
      </c>
      <c r="J29" s="15">
        <f>0.693*0.693</f>
        <v>0.48024899999999993</v>
      </c>
      <c r="K29" s="21" t="s">
        <v>29</v>
      </c>
      <c r="L29" s="26"/>
      <c r="M29" s="9"/>
      <c r="N29" s="9"/>
      <c r="O29" s="9"/>
      <c r="P29" s="14"/>
      <c r="Q29" s="14"/>
      <c r="R29" s="14"/>
      <c r="S29" s="14"/>
      <c r="T29" s="28"/>
    </row>
    <row r="30" spans="1:22" s="2" customFormat="1">
      <c r="A30" s="12" t="s">
        <v>130</v>
      </c>
      <c r="B30" s="12" t="s">
        <v>38</v>
      </c>
      <c r="C30" s="10" t="s">
        <v>131</v>
      </c>
      <c r="D30" s="10">
        <v>1.5</v>
      </c>
      <c r="E30" s="10">
        <v>1.8</v>
      </c>
      <c r="F30" s="5">
        <v>1</v>
      </c>
      <c r="G30" s="11">
        <v>0.46</v>
      </c>
      <c r="H30" s="10">
        <v>0.44</v>
      </c>
      <c r="I30" s="45">
        <v>0.09</v>
      </c>
      <c r="J30" s="11">
        <f>0.693*0.855</f>
        <v>0.5925149999999999</v>
      </c>
      <c r="K30" s="39" t="s">
        <v>29</v>
      </c>
      <c r="L30" s="24"/>
      <c r="M30" s="10"/>
      <c r="N30" s="10"/>
      <c r="O30" s="10"/>
      <c r="P30" s="5"/>
      <c r="Q30" s="5"/>
      <c r="R30" s="4"/>
      <c r="S30" s="4"/>
      <c r="T30" s="25"/>
    </row>
    <row r="31" spans="1:22" s="2" customFormat="1">
      <c r="A31" s="9" t="s">
        <v>132</v>
      </c>
      <c r="B31" s="9" t="s">
        <v>38</v>
      </c>
      <c r="C31" s="9" t="s">
        <v>133</v>
      </c>
      <c r="D31" s="18">
        <v>1.5</v>
      </c>
      <c r="E31" s="18">
        <v>1.8</v>
      </c>
      <c r="F31" s="47">
        <v>1</v>
      </c>
      <c r="G31" s="15">
        <v>0.46</v>
      </c>
      <c r="H31" s="9">
        <v>0.56000000000000005</v>
      </c>
      <c r="I31" s="44">
        <v>0.09</v>
      </c>
      <c r="J31" s="15">
        <f>0.693*1.053</f>
        <v>0.72972899999999985</v>
      </c>
      <c r="K31" s="21" t="s">
        <v>29</v>
      </c>
      <c r="L31" s="26"/>
      <c r="M31" s="9"/>
      <c r="N31" s="9"/>
      <c r="O31" s="9"/>
      <c r="P31" s="14"/>
      <c r="Q31" s="14"/>
      <c r="R31" s="14"/>
      <c r="S31" s="14"/>
      <c r="T31" s="27"/>
    </row>
    <row r="32" spans="1:22">
      <c r="A32" s="12" t="s">
        <v>134</v>
      </c>
      <c r="B32" s="12" t="s">
        <v>38</v>
      </c>
      <c r="C32" s="10" t="s">
        <v>135</v>
      </c>
      <c r="D32" s="10">
        <v>1.4</v>
      </c>
      <c r="E32" s="10">
        <v>1.8</v>
      </c>
      <c r="F32" s="5">
        <v>1</v>
      </c>
      <c r="G32" s="11">
        <v>0.46</v>
      </c>
      <c r="H32" s="10">
        <v>0.69</v>
      </c>
      <c r="I32" s="45">
        <v>0.09</v>
      </c>
      <c r="J32" s="11">
        <f>0.693*1.253</f>
        <v>0.86832899999999991</v>
      </c>
      <c r="K32" s="39" t="s">
        <v>29</v>
      </c>
      <c r="L32" s="24"/>
      <c r="M32" s="10"/>
      <c r="N32" s="10"/>
      <c r="O32" s="10"/>
      <c r="P32" s="5"/>
      <c r="Q32" s="5"/>
      <c r="R32" s="4"/>
      <c r="S32" s="4"/>
      <c r="T32" s="25"/>
    </row>
    <row r="33" spans="1:20">
      <c r="A33" s="9" t="s">
        <v>136</v>
      </c>
      <c r="B33" s="9" t="s">
        <v>65</v>
      </c>
      <c r="C33" s="9" t="s">
        <v>129</v>
      </c>
      <c r="D33" s="18">
        <v>1.6</v>
      </c>
      <c r="E33" s="18">
        <v>1.8</v>
      </c>
      <c r="F33" s="47">
        <v>1</v>
      </c>
      <c r="G33" s="48">
        <v>0.46</v>
      </c>
      <c r="H33" s="9">
        <v>0.28999999999999998</v>
      </c>
      <c r="I33" s="44">
        <v>0.09</v>
      </c>
      <c r="J33" s="15">
        <f>0.855*0.693</f>
        <v>0.5925149999999999</v>
      </c>
      <c r="K33" s="101" t="s">
        <v>29</v>
      </c>
      <c r="L33" s="26"/>
      <c r="M33" s="9"/>
      <c r="N33" s="9"/>
      <c r="O33" s="9"/>
      <c r="P33" s="14"/>
      <c r="Q33" s="14"/>
      <c r="R33" s="14"/>
      <c r="S33" s="14"/>
      <c r="T33" s="27"/>
    </row>
    <row r="34" spans="1:20">
      <c r="A34" s="12" t="s">
        <v>137</v>
      </c>
      <c r="B34" s="12" t="s">
        <v>65</v>
      </c>
      <c r="C34" s="10" t="s">
        <v>131</v>
      </c>
      <c r="D34" s="10">
        <v>1.5</v>
      </c>
      <c r="E34" s="10">
        <v>1.8</v>
      </c>
      <c r="F34" s="5">
        <v>1</v>
      </c>
      <c r="G34" s="11">
        <v>0.46</v>
      </c>
      <c r="H34" s="11">
        <v>0.56000000000000005</v>
      </c>
      <c r="I34" s="45">
        <v>0.09</v>
      </c>
      <c r="J34" s="11">
        <f>0.855*0.855</f>
        <v>0.73102499999999992</v>
      </c>
      <c r="K34" s="39" t="s">
        <v>29</v>
      </c>
      <c r="L34" s="24"/>
      <c r="M34" s="10"/>
      <c r="N34" s="10"/>
      <c r="O34" s="10"/>
      <c r="P34" s="5"/>
      <c r="Q34" s="5"/>
      <c r="R34" s="4"/>
      <c r="S34" s="4"/>
      <c r="T34" s="25"/>
    </row>
    <row r="35" spans="1:20">
      <c r="A35" s="9" t="s">
        <v>138</v>
      </c>
      <c r="B35" s="9" t="s">
        <v>65</v>
      </c>
      <c r="C35" s="9" t="s">
        <v>133</v>
      </c>
      <c r="D35" s="18">
        <v>1.4</v>
      </c>
      <c r="E35" s="18">
        <v>1.8</v>
      </c>
      <c r="F35" s="47">
        <v>1</v>
      </c>
      <c r="G35" s="48">
        <v>0.46</v>
      </c>
      <c r="H35" s="9">
        <v>0.71</v>
      </c>
      <c r="I35" s="44">
        <v>0.09</v>
      </c>
      <c r="J35" s="15">
        <f>0.855*1.053</f>
        <v>0.90031499999999998</v>
      </c>
      <c r="K35" s="21" t="s">
        <v>29</v>
      </c>
      <c r="L35" s="26"/>
      <c r="M35" s="9"/>
      <c r="N35" s="9"/>
      <c r="O35" s="9"/>
      <c r="P35" s="14"/>
      <c r="Q35" s="14"/>
      <c r="R35" s="14"/>
      <c r="S35" s="14"/>
      <c r="T35" s="27"/>
    </row>
    <row r="36" spans="1:20">
      <c r="A36" s="12" t="s">
        <v>139</v>
      </c>
      <c r="B36" s="12" t="s">
        <v>65</v>
      </c>
      <c r="C36" s="10" t="s">
        <v>135</v>
      </c>
      <c r="D36" s="10">
        <v>1.4</v>
      </c>
      <c r="E36" s="10">
        <v>1.8</v>
      </c>
      <c r="F36" s="5">
        <v>1</v>
      </c>
      <c r="G36" s="11">
        <v>0.46</v>
      </c>
      <c r="H36" s="10">
        <v>0.88</v>
      </c>
      <c r="I36" s="45">
        <v>0.09</v>
      </c>
      <c r="J36" s="11">
        <f>0.855*1.253</f>
        <v>1.0713149999999998</v>
      </c>
      <c r="K36" s="39" t="s">
        <v>29</v>
      </c>
      <c r="L36" s="24"/>
      <c r="M36" s="10"/>
      <c r="N36" s="10"/>
      <c r="O36" s="10"/>
      <c r="P36" s="5"/>
      <c r="Q36" s="5"/>
      <c r="R36" s="4"/>
      <c r="S36" s="4"/>
      <c r="T36" s="25"/>
    </row>
    <row r="37" spans="1:20" s="13" customFormat="1">
      <c r="A37" s="9" t="s">
        <v>140</v>
      </c>
      <c r="B37" s="9" t="s">
        <v>73</v>
      </c>
      <c r="C37" s="9" t="s">
        <v>129</v>
      </c>
      <c r="D37" s="18">
        <v>1.8</v>
      </c>
      <c r="E37" s="18">
        <v>1.8</v>
      </c>
      <c r="F37" s="47">
        <v>1</v>
      </c>
      <c r="G37" s="48">
        <v>0.46</v>
      </c>
      <c r="H37" s="9">
        <v>0.36</v>
      </c>
      <c r="I37" s="44">
        <v>0.09</v>
      </c>
      <c r="J37" s="15">
        <f>1.053*0.693</f>
        <v>0.72972899999999985</v>
      </c>
      <c r="K37" s="101" t="s">
        <v>29</v>
      </c>
      <c r="L37" s="26"/>
      <c r="M37" s="9"/>
      <c r="N37" s="9"/>
      <c r="O37" s="9"/>
      <c r="P37" s="14"/>
      <c r="Q37" s="14"/>
      <c r="R37" s="14"/>
      <c r="S37" s="14"/>
      <c r="T37" s="27"/>
    </row>
    <row r="38" spans="1:20" s="13" customFormat="1">
      <c r="A38" s="12" t="s">
        <v>141</v>
      </c>
      <c r="B38" s="12" t="s">
        <v>73</v>
      </c>
      <c r="C38" s="12" t="s">
        <v>131</v>
      </c>
      <c r="D38" s="10">
        <v>1.4</v>
      </c>
      <c r="E38" s="10">
        <v>1.8</v>
      </c>
      <c r="F38" s="5">
        <v>1</v>
      </c>
      <c r="G38" s="11">
        <v>0.46</v>
      </c>
      <c r="H38" s="10">
        <v>0.7</v>
      </c>
      <c r="I38" s="45">
        <v>0.09</v>
      </c>
      <c r="J38" s="11">
        <f>1.053*0.855</f>
        <v>0.90031499999999998</v>
      </c>
      <c r="K38" s="39" t="s">
        <v>29</v>
      </c>
      <c r="L38" s="24"/>
      <c r="M38" s="10"/>
      <c r="N38" s="10"/>
      <c r="O38" s="10"/>
      <c r="P38" s="5"/>
      <c r="Q38" s="5"/>
      <c r="R38" s="4"/>
      <c r="S38" s="4"/>
      <c r="T38" s="25"/>
    </row>
    <row r="39" spans="1:20" s="13" customFormat="1">
      <c r="A39" s="9" t="s">
        <v>142</v>
      </c>
      <c r="B39" s="9" t="s">
        <v>73</v>
      </c>
      <c r="C39" s="9" t="s">
        <v>133</v>
      </c>
      <c r="D39" s="18">
        <v>1.4</v>
      </c>
      <c r="E39" s="18">
        <v>1.8</v>
      </c>
      <c r="F39" s="47">
        <v>1</v>
      </c>
      <c r="G39" s="48">
        <v>0.46</v>
      </c>
      <c r="H39" s="9">
        <v>0.9</v>
      </c>
      <c r="I39" s="44">
        <v>0.09</v>
      </c>
      <c r="J39" s="15">
        <f>1.053*1.053</f>
        <v>1.1088089999999999</v>
      </c>
      <c r="K39" s="21" t="s">
        <v>29</v>
      </c>
      <c r="L39" s="26"/>
      <c r="M39" s="9"/>
      <c r="N39" s="9"/>
      <c r="O39" s="9"/>
      <c r="P39" s="14"/>
      <c r="Q39" s="14"/>
      <c r="R39" s="14"/>
      <c r="S39" s="14"/>
      <c r="T39" s="27"/>
    </row>
    <row r="40" spans="1:20" s="13" customFormat="1">
      <c r="A40" s="12" t="s">
        <v>143</v>
      </c>
      <c r="B40" s="12" t="s">
        <v>73</v>
      </c>
      <c r="C40" s="12" t="s">
        <v>135</v>
      </c>
      <c r="D40" s="10">
        <v>1.4</v>
      </c>
      <c r="E40" s="10">
        <v>1.8</v>
      </c>
      <c r="F40" s="5">
        <v>1</v>
      </c>
      <c r="G40" s="11">
        <v>0.46</v>
      </c>
      <c r="H40" s="10">
        <v>1.1100000000000001</v>
      </c>
      <c r="I40" s="45">
        <v>0.09</v>
      </c>
      <c r="J40" s="11">
        <f>1.053*1.253</f>
        <v>1.3194089999999998</v>
      </c>
      <c r="K40" s="39" t="s">
        <v>29</v>
      </c>
      <c r="L40" s="24"/>
      <c r="M40" s="10"/>
      <c r="N40" s="10"/>
      <c r="O40" s="10"/>
      <c r="P40" s="5"/>
      <c r="Q40" s="5"/>
      <c r="R40" s="4"/>
      <c r="S40" s="4"/>
      <c r="T40" s="25"/>
    </row>
    <row r="41" spans="1:20" s="13" customFormat="1">
      <c r="A41" s="9" t="s">
        <v>144</v>
      </c>
      <c r="B41" s="9" t="s">
        <v>80</v>
      </c>
      <c r="C41" s="9" t="s">
        <v>129</v>
      </c>
      <c r="D41" s="18">
        <v>1.8</v>
      </c>
      <c r="E41" s="18">
        <v>1.8</v>
      </c>
      <c r="F41" s="47">
        <v>1</v>
      </c>
      <c r="G41" s="48">
        <v>0.46</v>
      </c>
      <c r="H41" s="9">
        <v>0.44</v>
      </c>
      <c r="I41" s="44">
        <v>0.09</v>
      </c>
      <c r="J41" s="15">
        <f>1.253*0.693</f>
        <v>0.86832899999999991</v>
      </c>
      <c r="K41" s="101" t="s">
        <v>29</v>
      </c>
      <c r="L41" s="26"/>
      <c r="M41" s="9"/>
      <c r="N41" s="9"/>
      <c r="O41" s="9"/>
      <c r="P41" s="14"/>
      <c r="Q41" s="14"/>
      <c r="R41" s="14"/>
      <c r="S41" s="14"/>
      <c r="T41" s="27"/>
    </row>
    <row r="42" spans="1:20" s="13" customFormat="1">
      <c r="A42" s="12" t="s">
        <v>145</v>
      </c>
      <c r="B42" s="12" t="s">
        <v>80</v>
      </c>
      <c r="C42" s="12" t="s">
        <v>131</v>
      </c>
      <c r="D42" s="10">
        <v>1.4</v>
      </c>
      <c r="E42" s="10">
        <v>1.8</v>
      </c>
      <c r="F42" s="5">
        <v>1</v>
      </c>
      <c r="G42" s="11">
        <v>0.46</v>
      </c>
      <c r="H42" s="10">
        <v>0.85</v>
      </c>
      <c r="I42" s="45">
        <v>0.09</v>
      </c>
      <c r="J42" s="11">
        <f>1.253*0.855</f>
        <v>1.0713149999999998</v>
      </c>
      <c r="K42" s="39" t="s">
        <v>29</v>
      </c>
      <c r="L42" s="24"/>
      <c r="M42" s="10"/>
      <c r="N42" s="10"/>
      <c r="O42" s="10"/>
      <c r="P42" s="5"/>
      <c r="Q42" s="5"/>
      <c r="R42" s="4"/>
      <c r="S42" s="4"/>
      <c r="T42" s="25"/>
    </row>
    <row r="43" spans="1:20" s="13" customFormat="1">
      <c r="A43" s="9" t="s">
        <v>146</v>
      </c>
      <c r="B43" s="9" t="s">
        <v>80</v>
      </c>
      <c r="C43" s="9" t="s">
        <v>133</v>
      </c>
      <c r="D43" s="18">
        <v>1.4</v>
      </c>
      <c r="E43" s="18">
        <v>1.8</v>
      </c>
      <c r="F43" s="47">
        <v>1</v>
      </c>
      <c r="G43" s="48">
        <v>0.46</v>
      </c>
      <c r="H43" s="15">
        <v>1.08</v>
      </c>
      <c r="I43" s="44">
        <v>0.09</v>
      </c>
      <c r="J43" s="15">
        <f>1.253*1.053</f>
        <v>1.3194089999999998</v>
      </c>
      <c r="K43" s="21" t="s">
        <v>29</v>
      </c>
      <c r="L43" s="26"/>
      <c r="M43" s="9"/>
      <c r="N43" s="9"/>
      <c r="O43" s="9"/>
      <c r="P43" s="14"/>
      <c r="Q43" s="14"/>
      <c r="R43" s="14"/>
      <c r="S43" s="14"/>
      <c r="T43" s="27"/>
    </row>
    <row r="44" spans="1:20" s="13" customFormat="1" ht="13.5" thickBot="1">
      <c r="A44" s="12" t="s">
        <v>147</v>
      </c>
      <c r="B44" s="10" t="s">
        <v>80</v>
      </c>
      <c r="C44" s="10" t="s">
        <v>135</v>
      </c>
      <c r="D44" s="10">
        <v>1.3</v>
      </c>
      <c r="E44" s="10">
        <v>1.8</v>
      </c>
      <c r="F44" s="5">
        <v>1</v>
      </c>
      <c r="G44" s="11">
        <v>0.46</v>
      </c>
      <c r="H44" s="10">
        <v>1.34</v>
      </c>
      <c r="I44" s="45">
        <v>0.09</v>
      </c>
      <c r="J44" s="11">
        <v>1.57</v>
      </c>
      <c r="K44" s="39" t="s">
        <v>29</v>
      </c>
      <c r="L44" s="29"/>
      <c r="M44" s="30"/>
      <c r="N44" s="30"/>
      <c r="O44" s="30"/>
      <c r="P44" s="31"/>
      <c r="Q44" s="31"/>
      <c r="R44" s="31"/>
      <c r="S44" s="31"/>
      <c r="T44" s="32"/>
    </row>
    <row r="45" spans="1:20" s="13" customForma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</row>
    <row r="46" spans="1:20" s="13" customFormat="1">
      <c r="A46" s="1"/>
      <c r="B46" s="1"/>
    </row>
    <row r="47" spans="1:20" s="13" customFormat="1">
      <c r="A47" s="1"/>
      <c r="B47" s="1"/>
    </row>
    <row r="48" spans="1:20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 s="2" customFormat="1" ht="20.100000000000001" customHeight="1">
      <c r="A50" s="1"/>
      <c r="B50" s="1"/>
    </row>
    <row r="51" spans="1:13" s="2" customFormat="1" ht="20.100000000000001" customHeight="1">
      <c r="A51" s="1"/>
      <c r="B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 ht="30" customHeight="1">
      <c r="E54" s="1"/>
      <c r="K54" s="1"/>
      <c r="L54" s="1"/>
      <c r="M54" s="1"/>
    </row>
    <row r="55" spans="1:13" s="2" customFormat="1" ht="30" customHeight="1">
      <c r="A55" s="1"/>
      <c r="B55" s="1"/>
    </row>
    <row r="56" spans="1:13" s="2" customFormat="1" ht="50.25" customHeight="1">
      <c r="A56" s="1"/>
      <c r="B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>
      <c r="E61" s="1"/>
      <c r="K61" s="1"/>
      <c r="L61" s="1"/>
      <c r="M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pans="1:13">
      <c r="E65" s="1"/>
      <c r="K65" s="1"/>
      <c r="L65" s="1"/>
      <c r="M65" s="1"/>
    </row>
    <row r="66" spans="1:13">
      <c r="E66" s="1"/>
      <c r="K66" s="1"/>
      <c r="L66" s="1"/>
      <c r="M66" s="1"/>
    </row>
    <row r="67" spans="1:13">
      <c r="E67" s="1"/>
      <c r="K67" s="1"/>
      <c r="L67" s="1"/>
      <c r="M67" s="1"/>
    </row>
    <row r="68" spans="1:13">
      <c r="E68" s="1"/>
      <c r="K68" s="1"/>
      <c r="L68" s="1"/>
      <c r="M68" s="1"/>
    </row>
    <row r="69" spans="1:13">
      <c r="E69" s="1"/>
      <c r="K69" s="1"/>
      <c r="L69" s="1"/>
      <c r="M69" s="1"/>
    </row>
    <row r="70" spans="1:13">
      <c r="E70" s="1"/>
      <c r="K70" s="1"/>
      <c r="L70" s="1"/>
      <c r="M70" s="1"/>
    </row>
    <row r="71" spans="1:13">
      <c r="E71" s="1"/>
      <c r="K71" s="1"/>
      <c r="L71" s="1"/>
      <c r="M71" s="1"/>
    </row>
    <row r="72" spans="1:13">
      <c r="E72" s="1"/>
      <c r="K72" s="1"/>
      <c r="L72" s="1"/>
      <c r="M72" s="1"/>
    </row>
    <row r="73" spans="1:13">
      <c r="E73" s="1"/>
      <c r="K73" s="1"/>
      <c r="L73" s="1"/>
      <c r="M73" s="1"/>
    </row>
    <row r="74" spans="1:13">
      <c r="E74" s="1"/>
      <c r="K74" s="1"/>
      <c r="L74" s="1"/>
      <c r="M74" s="1"/>
    </row>
    <row r="75" spans="1:13" s="2" customFormat="1" ht="20.100000000000001" customHeight="1">
      <c r="A75" s="1"/>
      <c r="B75" s="1"/>
    </row>
    <row r="76" spans="1:13" s="2" customFormat="1" ht="20.100000000000001" customHeight="1">
      <c r="A76" s="1"/>
      <c r="B76" s="1"/>
    </row>
    <row r="77" spans="1:13">
      <c r="E77" s="1"/>
      <c r="K77" s="1"/>
      <c r="L77" s="1"/>
      <c r="M77" s="1"/>
    </row>
    <row r="78" spans="1:13">
      <c r="E78" s="1"/>
      <c r="K78" s="1"/>
      <c r="L78" s="1"/>
      <c r="M78" s="1"/>
    </row>
    <row r="79" spans="1:13">
      <c r="E79" s="1"/>
      <c r="K79" s="1"/>
      <c r="L79" s="1"/>
      <c r="M79" s="1"/>
    </row>
    <row r="80" spans="1:13">
      <c r="E80" s="1"/>
      <c r="K80" s="1"/>
      <c r="L80" s="1"/>
      <c r="M80" s="1"/>
    </row>
    <row r="81" s="1" customFormat="1"/>
    <row r="82" s="1" customFormat="1"/>
    <row r="83" s="1" customFormat="1"/>
    <row r="84" s="1" customFormat="1"/>
    <row r="85" s="1" customFormat="1"/>
  </sheetData>
  <mergeCells count="9">
    <mergeCell ref="A26:T26"/>
    <mergeCell ref="A27:K27"/>
    <mergeCell ref="L27:T27"/>
    <mergeCell ref="A45:T45"/>
    <mergeCell ref="A1:T1"/>
    <mergeCell ref="A3:T3"/>
    <mergeCell ref="A4:K4"/>
    <mergeCell ref="L4:T4"/>
    <mergeCell ref="A22:T22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&amp;L&amp;1#&amp;"Calibri"&amp;8&amp;K000000General - All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1"/>
  <sheetViews>
    <sheetView zoomScale="80" zoomScaleNormal="80" workbookViewId="0">
      <selection activeCell="A6" sqref="A6:K7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3.5703125" style="1" bestFit="1" customWidth="1"/>
    <col min="10" max="10" width="36.28515625" style="1" bestFit="1" customWidth="1"/>
    <col min="11" max="11" width="26.85546875" style="3" bestFit="1" customWidth="1"/>
    <col min="12" max="12" width="16.5703125" style="3" customWidth="1"/>
    <col min="13" max="13" width="31.42578125" style="3" customWidth="1"/>
    <col min="14" max="14" width="27.85546875" style="1" customWidth="1"/>
    <col min="15" max="15" width="53.5703125" style="1" customWidth="1"/>
    <col min="16" max="17" width="21.42578125" style="1" customWidth="1"/>
    <col min="18" max="18" width="17.85546875" style="1" customWidth="1"/>
    <col min="19" max="19" width="15.140625" style="1" customWidth="1"/>
    <col min="20" max="20" width="33.42578125" style="1" customWidth="1"/>
    <col min="21" max="21" width="16.5703125" style="1" customWidth="1"/>
    <col min="22" max="22" width="16" style="1" customWidth="1"/>
    <col min="23" max="16384" width="9.140625" style="1"/>
  </cols>
  <sheetData>
    <row r="1" spans="1:25" ht="19.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3" spans="1:25" s="2" customFormat="1" ht="30" customHeight="1" thickBot="1">
      <c r="A3" s="142" t="s">
        <v>149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Y3" s="17" t="s">
        <v>1</v>
      </c>
    </row>
    <row r="4" spans="1:25" s="2" customFormat="1" ht="30" customHeight="1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/>
      <c r="M4" s="149"/>
      <c r="N4" s="149"/>
      <c r="O4" s="149"/>
      <c r="P4" s="149"/>
      <c r="Q4" s="149"/>
      <c r="R4" s="149"/>
      <c r="S4" s="149"/>
      <c r="T4" s="150"/>
    </row>
    <row r="5" spans="1:25" s="2" customFormat="1" ht="39.75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9" t="s">
        <v>25</v>
      </c>
    </row>
    <row r="6" spans="1:25">
      <c r="A6" s="9" t="s">
        <v>150</v>
      </c>
      <c r="B6" s="9" t="s">
        <v>65</v>
      </c>
      <c r="C6" s="9" t="s">
        <v>151</v>
      </c>
      <c r="D6" s="18">
        <v>1.2</v>
      </c>
      <c r="E6" s="18">
        <v>1.93</v>
      </c>
      <c r="F6" s="18">
        <v>0.5</v>
      </c>
      <c r="G6" s="15">
        <v>0.51</v>
      </c>
      <c r="H6" s="9">
        <v>1.62</v>
      </c>
      <c r="I6" s="44">
        <v>5.3999999999999999E-2</v>
      </c>
      <c r="J6" s="15">
        <f>0.858*(1.5942+0.8443)</f>
        <v>2.0922330000000002</v>
      </c>
      <c r="K6" s="21" t="s">
        <v>152</v>
      </c>
      <c r="L6" s="26"/>
      <c r="M6" s="9"/>
      <c r="N6" s="9"/>
      <c r="O6" s="9"/>
      <c r="P6" s="14"/>
      <c r="Q6" s="14"/>
      <c r="R6" s="14"/>
      <c r="S6" s="14"/>
      <c r="T6" s="28"/>
      <c r="U6" s="9" t="s">
        <v>40</v>
      </c>
      <c r="V6" s="21" t="s">
        <v>29</v>
      </c>
    </row>
    <row r="7" spans="1:25">
      <c r="A7" s="12" t="s">
        <v>153</v>
      </c>
      <c r="B7" s="12" t="s">
        <v>73</v>
      </c>
      <c r="C7" s="10" t="s">
        <v>151</v>
      </c>
      <c r="D7" s="10">
        <v>1.3</v>
      </c>
      <c r="E7" s="10">
        <v>1.93</v>
      </c>
      <c r="F7" s="10">
        <v>0.7</v>
      </c>
      <c r="G7" s="11">
        <v>0.54</v>
      </c>
      <c r="H7" s="10">
        <v>2.04</v>
      </c>
      <c r="I7" s="45">
        <v>5.3999999999999999E-2</v>
      </c>
      <c r="J7" s="11">
        <f>1.056*(1.5942+0.8443)</f>
        <v>2.5750560000000005</v>
      </c>
      <c r="K7" s="20" t="s">
        <v>154</v>
      </c>
      <c r="L7" s="24"/>
      <c r="M7" s="10"/>
      <c r="N7" s="10"/>
      <c r="O7" s="10"/>
      <c r="P7" s="5"/>
      <c r="Q7" s="5"/>
      <c r="R7" s="4"/>
      <c r="S7" s="4"/>
      <c r="T7" s="25"/>
      <c r="U7" s="10" t="s">
        <v>40</v>
      </c>
      <c r="V7" s="20" t="s">
        <v>29</v>
      </c>
    </row>
    <row r="8" spans="1:25" s="2" customFormat="1" ht="20.100000000000001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</row>
    <row r="9" spans="1:25" s="2" customFormat="1" ht="20.100000000000001" customHeight="1"/>
    <row r="10" spans="1:25" s="2" customFormat="1" ht="20.100000000000001" customHeight="1"/>
    <row r="11" spans="1:25">
      <c r="E11" s="1"/>
      <c r="K11" s="1"/>
      <c r="L11" s="1"/>
      <c r="M11" s="1"/>
    </row>
    <row r="12" spans="1:25" s="2" customFormat="1" ht="30" customHeight="1"/>
    <row r="13" spans="1:25">
      <c r="E13" s="1"/>
      <c r="K13" s="1"/>
      <c r="L13" s="1"/>
      <c r="M13" s="1"/>
    </row>
    <row r="14" spans="1:25">
      <c r="E14" s="1"/>
      <c r="K14" s="1"/>
      <c r="L14" s="1"/>
      <c r="M14" s="1"/>
    </row>
    <row r="15" spans="1:25" ht="30" customHeight="1">
      <c r="E15" s="1"/>
      <c r="K15" s="1"/>
      <c r="L15" s="1"/>
      <c r="M15" s="1"/>
    </row>
    <row r="16" spans="1:25" s="2" customFormat="1" ht="30" customHeight="1">
      <c r="A16" s="1"/>
      <c r="B16" s="1"/>
    </row>
    <row r="17" spans="1:13" s="2" customFormat="1" ht="50.25" customHeight="1">
      <c r="A17" s="1"/>
      <c r="B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>
      <c r="E22" s="1"/>
      <c r="K22" s="1"/>
      <c r="L22" s="1"/>
      <c r="M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 s="13" customFormat="1">
      <c r="A33" s="1"/>
      <c r="B33" s="1"/>
    </row>
    <row r="34" spans="1:13">
      <c r="E34" s="1"/>
      <c r="K34" s="1"/>
      <c r="L34" s="1"/>
      <c r="M34" s="1"/>
    </row>
    <row r="35" spans="1:13">
      <c r="E35" s="1"/>
      <c r="K35" s="1"/>
      <c r="L35" s="1"/>
      <c r="M35" s="1"/>
    </row>
    <row r="36" spans="1:13" s="2" customFormat="1" ht="20.100000000000001" customHeight="1">
      <c r="A36" s="1"/>
      <c r="B36" s="1"/>
    </row>
    <row r="37" spans="1:13" s="2" customFormat="1" ht="20.100000000000001" customHeight="1">
      <c r="A37" s="1"/>
      <c r="B37" s="1"/>
    </row>
    <row r="38" spans="1:13">
      <c r="E38" s="1"/>
      <c r="K38" s="1"/>
      <c r="L38" s="1"/>
      <c r="M38" s="1"/>
    </row>
    <row r="39" spans="1:13">
      <c r="E39" s="1"/>
      <c r="K39" s="1"/>
      <c r="L39" s="1"/>
      <c r="M39" s="1"/>
    </row>
    <row r="40" spans="1:13" ht="30" customHeight="1">
      <c r="E40" s="1"/>
      <c r="K40" s="1"/>
      <c r="L40" s="1"/>
      <c r="M40" s="1"/>
    </row>
    <row r="41" spans="1:13" s="2" customFormat="1" ht="30" customHeight="1">
      <c r="A41" s="1"/>
      <c r="B41" s="1"/>
    </row>
    <row r="42" spans="1:13" s="2" customFormat="1" ht="50.25" customHeight="1">
      <c r="A42" s="1"/>
      <c r="B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 s="2" customFormat="1" ht="20.100000000000001" customHeight="1">
      <c r="A61" s="1"/>
      <c r="B61" s="1"/>
    </row>
    <row r="62" spans="1:13" s="2" customFormat="1" ht="20.100000000000001" customHeight="1">
      <c r="A62" s="1"/>
      <c r="B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</sheetData>
  <mergeCells count="5">
    <mergeCell ref="A1:T1"/>
    <mergeCell ref="A3:T3"/>
    <mergeCell ref="A4:K4"/>
    <mergeCell ref="L4:T4"/>
    <mergeCell ref="A8:T8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&amp;L&amp;1#&amp;"Calibri"&amp;8&amp;K000000General - All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124"/>
  <sheetViews>
    <sheetView tabSelected="1" zoomScale="80" zoomScaleNormal="80" workbookViewId="0">
      <pane xSplit="1" topLeftCell="R36" activePane="topRight" state="frozen"/>
      <selection pane="topRight" activeCell="Y60" sqref="Y60"/>
      <selection activeCell="A64" sqref="A64"/>
    </sheetView>
  </sheetViews>
  <sheetFormatPr defaultColWidth="9.140625" defaultRowHeight="12.75"/>
  <cols>
    <col min="1" max="1" width="70.140625" style="1" bestFit="1" customWidth="1"/>
    <col min="2" max="2" width="13.5703125" style="1" bestFit="1" customWidth="1"/>
    <col min="3" max="3" width="15.28515625" style="1" bestFit="1" customWidth="1"/>
    <col min="4" max="9" width="5.85546875" style="1" bestFit="1" customWidth="1"/>
    <col min="10" max="14" width="5.85546875" style="1" customWidth="1"/>
    <col min="15" max="15" width="7.5703125" style="1" bestFit="1" customWidth="1"/>
    <col min="16" max="16" width="10" style="63" customWidth="1"/>
    <col min="17" max="17" width="11.28515625" style="63" customWidth="1"/>
    <col min="18" max="18" width="19.28515625" style="1" bestFit="1" customWidth="1"/>
    <col min="19" max="22" width="5.85546875" style="1" bestFit="1" customWidth="1"/>
    <col min="23" max="23" width="5.85546875" style="3" bestFit="1" customWidth="1"/>
    <col min="24" max="24" width="7.140625" style="3" customWidth="1"/>
    <col min="25" max="25" width="36.28515625" style="3" bestFit="1" customWidth="1"/>
    <col min="26" max="26" width="18.140625" style="1" bestFit="1" customWidth="1"/>
    <col min="27" max="28" width="14.28515625" style="1" customWidth="1"/>
    <col min="29" max="32" width="14.28515625" style="1" bestFit="1" customWidth="1"/>
    <col min="33" max="16384" width="9.140625" style="1"/>
  </cols>
  <sheetData>
    <row r="1" spans="1:32" ht="19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20"/>
      <c r="Q1" s="120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3" spans="1:32" s="2" customFormat="1" ht="30" customHeight="1">
      <c r="A3" s="203" t="s">
        <v>155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205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6"/>
    </row>
    <row r="4" spans="1:32" s="2" customFormat="1" ht="30" customHeight="1">
      <c r="A4" s="207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21"/>
      <c r="Q4" s="121"/>
      <c r="R4" s="56"/>
      <c r="S4" s="145"/>
      <c r="T4" s="157"/>
      <c r="U4" s="157"/>
      <c r="V4" s="157"/>
      <c r="W4" s="157"/>
      <c r="X4" s="164"/>
      <c r="Y4" s="100"/>
      <c r="Z4" s="100"/>
      <c r="AA4" s="100"/>
      <c r="AB4" s="100"/>
      <c r="AC4" s="100"/>
      <c r="AD4" s="100"/>
      <c r="AE4" s="100"/>
      <c r="AF4" s="208"/>
    </row>
    <row r="5" spans="1:32" s="2" customFormat="1" ht="39.75" customHeight="1">
      <c r="A5" s="209" t="s">
        <v>4</v>
      </c>
      <c r="B5" s="17" t="s">
        <v>5</v>
      </c>
      <c r="C5" s="17" t="s">
        <v>156</v>
      </c>
      <c r="D5" s="198" t="s">
        <v>157</v>
      </c>
      <c r="E5" s="199"/>
      <c r="F5" s="199"/>
      <c r="G5" s="199"/>
      <c r="H5" s="199"/>
      <c r="I5" s="200"/>
      <c r="J5" s="198" t="s">
        <v>158</v>
      </c>
      <c r="K5" s="199"/>
      <c r="L5" s="199"/>
      <c r="M5" s="199"/>
      <c r="N5" s="199"/>
      <c r="O5" s="200"/>
      <c r="P5" s="201" t="s">
        <v>159</v>
      </c>
      <c r="Q5" s="202"/>
      <c r="R5" s="98" t="s">
        <v>9</v>
      </c>
      <c r="S5" s="195" t="s">
        <v>10</v>
      </c>
      <c r="T5" s="196"/>
      <c r="U5" s="196"/>
      <c r="V5" s="196"/>
      <c r="W5" s="196"/>
      <c r="X5" s="197"/>
      <c r="Y5" s="17" t="s">
        <v>13</v>
      </c>
      <c r="Z5" s="17" t="s">
        <v>11</v>
      </c>
      <c r="AA5" s="194" t="s">
        <v>12</v>
      </c>
      <c r="AB5" s="189"/>
      <c r="AC5" s="173" t="s">
        <v>160</v>
      </c>
      <c r="AD5" s="174"/>
      <c r="AE5" s="174"/>
      <c r="AF5" s="210"/>
    </row>
    <row r="6" spans="1:32" s="2" customFormat="1">
      <c r="A6" s="209"/>
      <c r="B6" s="17"/>
      <c r="C6" s="17"/>
      <c r="D6" s="17" t="s">
        <v>161</v>
      </c>
      <c r="E6" s="17" t="s">
        <v>162</v>
      </c>
      <c r="F6" s="17" t="s">
        <v>163</v>
      </c>
      <c r="G6" s="17" t="s">
        <v>164</v>
      </c>
      <c r="H6" s="17">
        <v>1093</v>
      </c>
      <c r="I6" s="17">
        <v>2093</v>
      </c>
      <c r="J6" s="17" t="s">
        <v>161</v>
      </c>
      <c r="K6" s="17" t="s">
        <v>162</v>
      </c>
      <c r="L6" s="17" t="s">
        <v>163</v>
      </c>
      <c r="M6" s="17" t="s">
        <v>164</v>
      </c>
      <c r="N6" s="17">
        <v>1093</v>
      </c>
      <c r="O6" s="17">
        <v>2093</v>
      </c>
      <c r="P6" s="122"/>
      <c r="Q6" s="122"/>
      <c r="R6" s="6"/>
      <c r="S6" s="38" t="s">
        <v>161</v>
      </c>
      <c r="T6" s="17" t="s">
        <v>162</v>
      </c>
      <c r="U6" s="6" t="s">
        <v>163</v>
      </c>
      <c r="V6" s="17" t="s">
        <v>164</v>
      </c>
      <c r="W6" s="95">
        <v>1093</v>
      </c>
      <c r="X6" s="69">
        <v>2093</v>
      </c>
      <c r="Y6" s="17"/>
      <c r="Z6" s="17"/>
      <c r="AA6" s="17"/>
      <c r="AB6" s="6"/>
      <c r="AC6" s="17" t="s">
        <v>165</v>
      </c>
      <c r="AD6" s="17" t="s">
        <v>166</v>
      </c>
      <c r="AE6" s="17">
        <v>1093</v>
      </c>
      <c r="AF6" s="211">
        <v>2093</v>
      </c>
    </row>
    <row r="7" spans="1:32">
      <c r="A7" s="212">
        <v>60060</v>
      </c>
      <c r="B7" s="10" t="s">
        <v>129</v>
      </c>
      <c r="C7" s="10" t="s">
        <v>129</v>
      </c>
      <c r="D7" s="105">
        <v>0.78</v>
      </c>
      <c r="E7" s="105">
        <v>0.78</v>
      </c>
      <c r="F7" s="105">
        <v>0.78</v>
      </c>
      <c r="G7" s="105">
        <v>0.78</v>
      </c>
      <c r="H7" s="105">
        <v>0.65</v>
      </c>
      <c r="I7" s="105">
        <v>0.77</v>
      </c>
      <c r="J7" s="106">
        <v>1.103745</v>
      </c>
      <c r="K7" s="106">
        <v>1.103745</v>
      </c>
      <c r="L7" s="106">
        <v>1.103745</v>
      </c>
      <c r="M7" s="106">
        <v>1.103745</v>
      </c>
      <c r="N7" s="106">
        <v>1.304001</v>
      </c>
      <c r="O7" s="106">
        <v>1.0983689999999999</v>
      </c>
      <c r="P7" s="4" t="s">
        <v>115</v>
      </c>
      <c r="Q7" s="4"/>
      <c r="R7" s="10">
        <v>0.8</v>
      </c>
      <c r="S7" s="11">
        <v>0.53</v>
      </c>
      <c r="T7" s="10">
        <v>0.5</v>
      </c>
      <c r="U7" s="10">
        <v>0.2</v>
      </c>
      <c r="V7" s="10">
        <v>0.23</v>
      </c>
      <c r="W7" s="10">
        <v>0.51</v>
      </c>
      <c r="X7" s="70">
        <v>0.51</v>
      </c>
      <c r="Y7" s="10">
        <v>0.21</v>
      </c>
      <c r="Z7" s="10" t="s">
        <v>167</v>
      </c>
      <c r="AA7" s="10"/>
      <c r="AB7" s="10" t="s">
        <v>118</v>
      </c>
      <c r="AC7" s="4" t="s">
        <v>168</v>
      </c>
      <c r="AD7" s="4" t="s">
        <v>168</v>
      </c>
      <c r="AE7" s="213" t="s">
        <v>169</v>
      </c>
      <c r="AF7" s="214" t="s">
        <v>169</v>
      </c>
    </row>
    <row r="8" spans="1:32">
      <c r="A8" s="215">
        <v>80080</v>
      </c>
      <c r="B8" s="9" t="s">
        <v>170</v>
      </c>
      <c r="C8" s="9" t="s">
        <v>170</v>
      </c>
      <c r="D8" s="107">
        <v>0.81</v>
      </c>
      <c r="E8" s="107">
        <v>0.81</v>
      </c>
      <c r="F8" s="107">
        <v>0.81</v>
      </c>
      <c r="G8" s="107">
        <v>0.81</v>
      </c>
      <c r="H8" s="107">
        <v>0.68</v>
      </c>
      <c r="I8" s="107">
        <v>0.81</v>
      </c>
      <c r="J8" s="108">
        <v>1.429845</v>
      </c>
      <c r="K8" s="108">
        <v>1.429845</v>
      </c>
      <c r="L8" s="108">
        <v>1.429845</v>
      </c>
      <c r="M8" s="108">
        <v>1.429845</v>
      </c>
      <c r="N8" s="108">
        <v>1.680501</v>
      </c>
      <c r="O8" s="108">
        <v>1.4232690000000001</v>
      </c>
      <c r="P8" s="47" t="s">
        <v>115</v>
      </c>
      <c r="Q8" s="47"/>
      <c r="R8" s="18" t="s">
        <v>171</v>
      </c>
      <c r="S8" s="15" t="s">
        <v>172</v>
      </c>
      <c r="T8" s="9">
        <v>0.5</v>
      </c>
      <c r="U8" s="9">
        <v>0.2</v>
      </c>
      <c r="V8" s="9">
        <v>0.23</v>
      </c>
      <c r="W8" s="9">
        <v>0.51</v>
      </c>
      <c r="X8" s="72">
        <v>0.51</v>
      </c>
      <c r="Y8" s="9">
        <v>0.44</v>
      </c>
      <c r="Z8" s="9" t="s">
        <v>173</v>
      </c>
      <c r="AA8" s="9"/>
      <c r="AB8" s="9" t="s">
        <v>118</v>
      </c>
      <c r="AC8" s="14" t="s">
        <v>168</v>
      </c>
      <c r="AD8" s="14" t="s">
        <v>168</v>
      </c>
      <c r="AE8" s="14" t="s">
        <v>169</v>
      </c>
      <c r="AF8" s="216" t="s">
        <v>169</v>
      </c>
    </row>
    <row r="9" spans="1:32">
      <c r="A9" s="212">
        <v>60090</v>
      </c>
      <c r="B9" s="10" t="s">
        <v>129</v>
      </c>
      <c r="C9" s="10" t="s">
        <v>174</v>
      </c>
      <c r="D9" s="105">
        <v>0.84</v>
      </c>
      <c r="E9" s="105">
        <v>0.84</v>
      </c>
      <c r="F9" s="105">
        <v>0.84</v>
      </c>
      <c r="G9" s="105">
        <v>0.84</v>
      </c>
      <c r="H9" s="105">
        <v>0.7</v>
      </c>
      <c r="I9" s="105">
        <v>0.83</v>
      </c>
      <c r="J9" s="106">
        <v>1.5785450000000001</v>
      </c>
      <c r="K9" s="106">
        <v>1.5785450000000001</v>
      </c>
      <c r="L9" s="106">
        <v>1.5785450000000001</v>
      </c>
      <c r="M9" s="106">
        <v>1.5785450000000001</v>
      </c>
      <c r="N9" s="106">
        <v>1.838401</v>
      </c>
      <c r="O9" s="106">
        <v>1.571569</v>
      </c>
      <c r="P9" s="4" t="s">
        <v>115</v>
      </c>
      <c r="Q9" s="4"/>
      <c r="R9" s="10" t="s">
        <v>171</v>
      </c>
      <c r="S9" s="11" t="s">
        <v>172</v>
      </c>
      <c r="T9" s="10">
        <v>0.5</v>
      </c>
      <c r="U9" s="10">
        <v>0.2</v>
      </c>
      <c r="V9" s="10">
        <v>0.23</v>
      </c>
      <c r="W9" s="10">
        <v>0.51</v>
      </c>
      <c r="X9" s="70">
        <v>0.51</v>
      </c>
      <c r="Y9" s="10">
        <v>0.35</v>
      </c>
      <c r="Z9" s="10" t="s">
        <v>175</v>
      </c>
      <c r="AA9" s="10"/>
      <c r="AB9" s="10" t="s">
        <v>118</v>
      </c>
      <c r="AC9" s="4" t="s">
        <v>168</v>
      </c>
      <c r="AD9" s="4" t="s">
        <v>168</v>
      </c>
      <c r="AE9" s="213" t="s">
        <v>169</v>
      </c>
      <c r="AF9" s="214" t="s">
        <v>169</v>
      </c>
    </row>
    <row r="10" spans="1:32">
      <c r="A10" s="215">
        <v>90090</v>
      </c>
      <c r="B10" s="9" t="s">
        <v>174</v>
      </c>
      <c r="C10" s="9" t="s">
        <v>174</v>
      </c>
      <c r="D10" s="107">
        <v>0.85</v>
      </c>
      <c r="E10" s="107">
        <v>0.85</v>
      </c>
      <c r="F10" s="107">
        <v>0.85</v>
      </c>
      <c r="G10" s="107">
        <v>0.85</v>
      </c>
      <c r="H10" s="107">
        <v>0.73</v>
      </c>
      <c r="I10" s="107">
        <v>0.86</v>
      </c>
      <c r="J10" s="108">
        <v>1.8459449999999999</v>
      </c>
      <c r="K10" s="108">
        <v>1.8459449999999999</v>
      </c>
      <c r="L10" s="108">
        <v>1.8459449999999999</v>
      </c>
      <c r="M10" s="108">
        <v>1.8459449999999999</v>
      </c>
      <c r="N10" s="108">
        <v>2.1356009999999999</v>
      </c>
      <c r="O10" s="108">
        <v>1.8381689999999999</v>
      </c>
      <c r="P10" s="47" t="s">
        <v>115</v>
      </c>
      <c r="Q10" s="47"/>
      <c r="R10" s="18" t="s">
        <v>171</v>
      </c>
      <c r="S10" s="15" t="s">
        <v>172</v>
      </c>
      <c r="T10" s="9">
        <v>0.5</v>
      </c>
      <c r="U10" s="9">
        <v>0.2</v>
      </c>
      <c r="V10" s="9">
        <v>0.23</v>
      </c>
      <c r="W10" s="9">
        <v>0.51</v>
      </c>
      <c r="X10" s="72">
        <v>0.51</v>
      </c>
      <c r="Y10" s="9">
        <v>0.57999999999999996</v>
      </c>
      <c r="Z10" s="9" t="s">
        <v>176</v>
      </c>
      <c r="AA10" s="9"/>
      <c r="AB10" s="9" t="s">
        <v>118</v>
      </c>
      <c r="AC10" s="14" t="s">
        <v>168</v>
      </c>
      <c r="AD10" s="14" t="s">
        <v>168</v>
      </c>
      <c r="AE10" s="14" t="s">
        <v>169</v>
      </c>
      <c r="AF10" s="216" t="s">
        <v>169</v>
      </c>
    </row>
    <row r="11" spans="1:32">
      <c r="A11" s="212">
        <v>90120</v>
      </c>
      <c r="B11" s="10" t="s">
        <v>174</v>
      </c>
      <c r="C11" s="10" t="s">
        <v>177</v>
      </c>
      <c r="D11" s="105">
        <v>0.87</v>
      </c>
      <c r="E11" s="105">
        <v>0.87</v>
      </c>
      <c r="F11" s="105">
        <v>0.87</v>
      </c>
      <c r="G11" s="105">
        <v>0.87</v>
      </c>
      <c r="H11" s="105">
        <v>0.75</v>
      </c>
      <c r="I11" s="105">
        <v>0.88</v>
      </c>
      <c r="J11" s="106">
        <v>2.2620450000000001</v>
      </c>
      <c r="K11" s="106">
        <v>2.2620450000000001</v>
      </c>
      <c r="L11" s="106">
        <v>2.2620450000000001</v>
      </c>
      <c r="M11" s="106">
        <v>2.2620450000000001</v>
      </c>
      <c r="N11" s="106">
        <v>2.6021009999999998</v>
      </c>
      <c r="O11" s="106">
        <v>2.253069</v>
      </c>
      <c r="P11" s="4" t="s">
        <v>115</v>
      </c>
      <c r="Q11" s="4"/>
      <c r="R11" s="10" t="s">
        <v>171</v>
      </c>
      <c r="S11" s="11" t="s">
        <v>172</v>
      </c>
      <c r="T11" s="10">
        <v>0.5</v>
      </c>
      <c r="U11" s="10">
        <v>0.2</v>
      </c>
      <c r="V11" s="10">
        <v>0.23</v>
      </c>
      <c r="W11" s="10">
        <v>0.51</v>
      </c>
      <c r="X11" s="70">
        <v>0.51</v>
      </c>
      <c r="Y11" s="10">
        <v>0.74</v>
      </c>
      <c r="Z11" s="10" t="s">
        <v>178</v>
      </c>
      <c r="AA11" s="10"/>
      <c r="AB11" s="10" t="s">
        <v>118</v>
      </c>
      <c r="AC11" s="4" t="s">
        <v>168</v>
      </c>
      <c r="AD11" s="4" t="s">
        <v>168</v>
      </c>
      <c r="AE11" s="213" t="s">
        <v>169</v>
      </c>
      <c r="AF11" s="214" t="s">
        <v>169</v>
      </c>
    </row>
    <row r="12" spans="1:32">
      <c r="A12" s="215">
        <v>100100</v>
      </c>
      <c r="B12" s="9" t="s">
        <v>179</v>
      </c>
      <c r="C12" s="9" t="s">
        <v>179</v>
      </c>
      <c r="D12" s="107">
        <v>0.87</v>
      </c>
      <c r="E12" s="107">
        <v>0.87</v>
      </c>
      <c r="F12" s="107">
        <v>0.87</v>
      </c>
      <c r="G12" s="107">
        <v>0.87</v>
      </c>
      <c r="H12" s="107">
        <v>0.75</v>
      </c>
      <c r="I12" s="107">
        <v>0.88</v>
      </c>
      <c r="J12" s="108">
        <v>2.1333450000000003</v>
      </c>
      <c r="K12" s="108">
        <v>2.1333450000000003</v>
      </c>
      <c r="L12" s="108">
        <v>2.1333450000000003</v>
      </c>
      <c r="M12" s="108">
        <v>2.1333450000000003</v>
      </c>
      <c r="N12" s="108">
        <v>2.452801</v>
      </c>
      <c r="O12" s="108">
        <v>2.1247690000000001</v>
      </c>
      <c r="P12" s="47" t="s">
        <v>115</v>
      </c>
      <c r="Q12" s="47"/>
      <c r="R12" s="18" t="s">
        <v>171</v>
      </c>
      <c r="S12" s="15" t="s">
        <v>172</v>
      </c>
      <c r="T12" s="9">
        <v>0.5</v>
      </c>
      <c r="U12" s="9">
        <v>0.2</v>
      </c>
      <c r="V12" s="9">
        <v>0.23</v>
      </c>
      <c r="W12" s="9">
        <v>0.51</v>
      </c>
      <c r="X12" s="72">
        <v>0.51</v>
      </c>
      <c r="Y12" s="9">
        <v>0.81</v>
      </c>
      <c r="Z12" s="9" t="s">
        <v>180</v>
      </c>
      <c r="AA12" s="9"/>
      <c r="AB12" s="9" t="s">
        <v>118</v>
      </c>
      <c r="AC12" s="14" t="s">
        <v>168</v>
      </c>
      <c r="AD12" s="14" t="s">
        <v>168</v>
      </c>
      <c r="AE12" s="14" t="s">
        <v>169</v>
      </c>
      <c r="AF12" s="216" t="s">
        <v>169</v>
      </c>
    </row>
    <row r="13" spans="1:32">
      <c r="A13" s="212">
        <v>100150</v>
      </c>
      <c r="B13" s="10" t="s">
        <v>179</v>
      </c>
      <c r="C13" s="10" t="s">
        <v>181</v>
      </c>
      <c r="D13" s="105">
        <v>0.89</v>
      </c>
      <c r="E13" s="105">
        <v>0.89</v>
      </c>
      <c r="F13" s="105">
        <v>0.89</v>
      </c>
      <c r="G13" s="105">
        <v>0.89</v>
      </c>
      <c r="H13" s="105">
        <v>0.78</v>
      </c>
      <c r="I13" s="105">
        <v>0.92</v>
      </c>
      <c r="J13" s="106">
        <v>2.8768449999999999</v>
      </c>
      <c r="K13" s="106">
        <v>2.8768449999999999</v>
      </c>
      <c r="L13" s="106">
        <v>2.8768449999999999</v>
      </c>
      <c r="M13" s="106">
        <v>2.8768449999999999</v>
      </c>
      <c r="N13" s="106">
        <v>3.2803009999999997</v>
      </c>
      <c r="O13" s="106">
        <v>2.866269</v>
      </c>
      <c r="P13" s="4" t="s">
        <v>115</v>
      </c>
      <c r="Q13" s="4"/>
      <c r="R13" s="10" t="s">
        <v>171</v>
      </c>
      <c r="S13" s="11" t="s">
        <v>172</v>
      </c>
      <c r="T13" s="10">
        <v>0.5</v>
      </c>
      <c r="U13" s="10">
        <v>0.2</v>
      </c>
      <c r="V13" s="10">
        <v>0.23</v>
      </c>
      <c r="W13" s="10">
        <v>0.51</v>
      </c>
      <c r="X13" s="70">
        <v>0.51</v>
      </c>
      <c r="Y13" s="10">
        <v>1.1299999999999999</v>
      </c>
      <c r="Z13" s="10" t="s">
        <v>182</v>
      </c>
      <c r="AA13" s="10"/>
      <c r="AB13" s="10" t="s">
        <v>118</v>
      </c>
      <c r="AC13" s="4" t="s">
        <v>168</v>
      </c>
      <c r="AD13" s="4" t="s">
        <v>168</v>
      </c>
      <c r="AE13" s="213" t="s">
        <v>169</v>
      </c>
      <c r="AF13" s="214" t="s">
        <v>169</v>
      </c>
    </row>
    <row r="14" spans="1:32">
      <c r="A14" s="215">
        <v>120120</v>
      </c>
      <c r="B14" s="9" t="s">
        <v>177</v>
      </c>
      <c r="C14" s="9" t="s">
        <v>177</v>
      </c>
      <c r="D14" s="109">
        <v>0.9</v>
      </c>
      <c r="E14" s="109">
        <v>0.9</v>
      </c>
      <c r="F14" s="109">
        <v>0.9</v>
      </c>
      <c r="G14" s="109">
        <v>0.9</v>
      </c>
      <c r="H14" s="107">
        <v>0.78</v>
      </c>
      <c r="I14" s="107">
        <v>0.92</v>
      </c>
      <c r="J14" s="108">
        <v>2.7681449999999996</v>
      </c>
      <c r="K14" s="108">
        <v>2.7681449999999996</v>
      </c>
      <c r="L14" s="108">
        <v>2.7681449999999996</v>
      </c>
      <c r="M14" s="108">
        <v>2.7681449999999996</v>
      </c>
      <c r="N14" s="108">
        <v>3.1472009999999999</v>
      </c>
      <c r="O14" s="108">
        <v>2.7579690000000001</v>
      </c>
      <c r="P14" s="47" t="s">
        <v>115</v>
      </c>
      <c r="Q14" s="47"/>
      <c r="R14" s="18" t="s">
        <v>171</v>
      </c>
      <c r="S14" s="15" t="s">
        <v>172</v>
      </c>
      <c r="T14" s="9">
        <v>0.5</v>
      </c>
      <c r="U14" s="9">
        <v>0.2</v>
      </c>
      <c r="V14" s="9">
        <v>0.23</v>
      </c>
      <c r="W14" s="9">
        <v>0.51</v>
      </c>
      <c r="X14" s="72">
        <v>0.51</v>
      </c>
      <c r="Y14" s="9">
        <v>1.18</v>
      </c>
      <c r="Z14" s="9" t="s">
        <v>183</v>
      </c>
      <c r="AA14" s="9"/>
      <c r="AB14" s="9" t="s">
        <v>118</v>
      </c>
      <c r="AC14" s="14" t="s">
        <v>168</v>
      </c>
      <c r="AD14" s="14" t="s">
        <v>168</v>
      </c>
      <c r="AE14" s="14" t="s">
        <v>169</v>
      </c>
      <c r="AF14" s="216" t="s">
        <v>169</v>
      </c>
    </row>
    <row r="15" spans="1:32">
      <c r="A15" s="217">
        <v>150150</v>
      </c>
      <c r="B15" s="218" t="s">
        <v>181</v>
      </c>
      <c r="C15" s="219" t="s">
        <v>181</v>
      </c>
      <c r="D15" s="220">
        <v>0.93</v>
      </c>
      <c r="E15" s="220">
        <v>0.93</v>
      </c>
      <c r="F15" s="220">
        <v>0.93</v>
      </c>
      <c r="G15" s="220">
        <v>0.93</v>
      </c>
      <c r="H15" s="221">
        <v>0.83</v>
      </c>
      <c r="I15" s="220">
        <v>0.97</v>
      </c>
      <c r="J15" s="222">
        <v>3.8703449999999999</v>
      </c>
      <c r="K15" s="222">
        <v>3.8703449999999999</v>
      </c>
      <c r="L15" s="222">
        <v>3.8703449999999999</v>
      </c>
      <c r="M15" s="222">
        <v>3.8703449999999999</v>
      </c>
      <c r="N15" s="222">
        <v>4.3388010000000001</v>
      </c>
      <c r="O15" s="222">
        <v>3.8577689999999998</v>
      </c>
      <c r="P15" s="223" t="s">
        <v>115</v>
      </c>
      <c r="Q15" s="223"/>
      <c r="R15" s="219" t="s">
        <v>171</v>
      </c>
      <c r="S15" s="219" t="s">
        <v>172</v>
      </c>
      <c r="T15" s="219">
        <v>0.5</v>
      </c>
      <c r="U15" s="219">
        <v>0.2</v>
      </c>
      <c r="V15" s="219">
        <v>0.23</v>
      </c>
      <c r="W15" s="219">
        <v>0.51</v>
      </c>
      <c r="X15" s="224">
        <v>0.51</v>
      </c>
      <c r="Y15" s="219">
        <v>1.86</v>
      </c>
      <c r="Z15" s="219">
        <v>1.78</v>
      </c>
      <c r="AA15" s="219"/>
      <c r="AB15" s="219" t="s">
        <v>118</v>
      </c>
      <c r="AC15" s="225" t="s">
        <v>168</v>
      </c>
      <c r="AD15" s="223" t="s">
        <v>168</v>
      </c>
      <c r="AE15" s="223" t="s">
        <v>169</v>
      </c>
      <c r="AF15" s="226" t="s">
        <v>169</v>
      </c>
    </row>
    <row r="16" spans="1:32" s="2" customFormat="1" ht="20.100000000000001" customHeight="1">
      <c r="P16" s="123"/>
      <c r="Q16" s="123"/>
    </row>
    <row r="18" spans="1:32" s="2" customFormat="1" ht="30" customHeight="1">
      <c r="A18" s="227" t="s">
        <v>184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9"/>
      <c r="Q18" s="229"/>
      <c r="R18" s="228"/>
      <c r="S18" s="230"/>
      <c r="T18" s="231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32"/>
    </row>
    <row r="19" spans="1:32" s="2" customFormat="1" ht="30" customHeight="1">
      <c r="A19" s="207" t="s">
        <v>88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21"/>
      <c r="Q19" s="121"/>
      <c r="R19" s="56"/>
      <c r="S19" s="121"/>
      <c r="T19" s="121"/>
      <c r="U19" s="121"/>
      <c r="V19" s="121"/>
      <c r="W19" s="121"/>
      <c r="X19" s="121"/>
      <c r="Y19" s="56"/>
      <c r="Z19" s="56"/>
      <c r="AA19" s="56"/>
      <c r="AB19" s="56"/>
      <c r="AC19" s="56"/>
      <c r="AD19" s="56"/>
      <c r="AE19" s="56"/>
      <c r="AF19" s="233"/>
    </row>
    <row r="20" spans="1:32" s="2" customFormat="1" ht="42" customHeight="1">
      <c r="A20" s="209" t="s">
        <v>4</v>
      </c>
      <c r="B20" s="17" t="s">
        <v>5</v>
      </c>
      <c r="C20" s="17" t="s">
        <v>156</v>
      </c>
      <c r="D20" s="173" t="s">
        <v>157</v>
      </c>
      <c r="E20" s="174"/>
      <c r="F20" s="174"/>
      <c r="G20" s="174"/>
      <c r="H20" s="174"/>
      <c r="I20" s="192"/>
      <c r="J20" s="173" t="s">
        <v>158</v>
      </c>
      <c r="K20" s="174"/>
      <c r="L20" s="174"/>
      <c r="M20" s="174"/>
      <c r="N20" s="174"/>
      <c r="O20" s="192"/>
      <c r="P20" s="193" t="s">
        <v>159</v>
      </c>
      <c r="Q20" s="191"/>
      <c r="R20" s="6" t="s">
        <v>9</v>
      </c>
      <c r="S20" s="194" t="s">
        <v>10</v>
      </c>
      <c r="T20" s="188"/>
      <c r="U20" s="188"/>
      <c r="V20" s="188"/>
      <c r="W20" s="188"/>
      <c r="X20" s="189"/>
      <c r="Y20" s="17" t="s">
        <v>13</v>
      </c>
      <c r="Z20" s="17" t="s">
        <v>11</v>
      </c>
      <c r="AA20" s="194" t="s">
        <v>12</v>
      </c>
      <c r="AB20" s="189"/>
      <c r="AC20" s="173" t="s">
        <v>160</v>
      </c>
      <c r="AD20" s="174"/>
      <c r="AE20" s="174"/>
      <c r="AF20" s="210"/>
    </row>
    <row r="21" spans="1:32" s="2" customFormat="1" ht="12.75" customHeight="1">
      <c r="A21" s="209"/>
      <c r="B21" s="17"/>
      <c r="C21" s="17"/>
      <c r="D21" s="17" t="s">
        <v>161</v>
      </c>
      <c r="E21" s="17" t="s">
        <v>162</v>
      </c>
      <c r="F21" s="17" t="s">
        <v>163</v>
      </c>
      <c r="G21" s="17" t="s">
        <v>164</v>
      </c>
      <c r="H21" s="17">
        <v>1093</v>
      </c>
      <c r="I21" s="17">
        <v>2093</v>
      </c>
      <c r="J21" s="17" t="s">
        <v>161</v>
      </c>
      <c r="K21" s="17" t="s">
        <v>162</v>
      </c>
      <c r="L21" s="17" t="s">
        <v>163</v>
      </c>
      <c r="M21" s="17" t="s">
        <v>164</v>
      </c>
      <c r="N21" s="17">
        <v>1093</v>
      </c>
      <c r="O21" s="17">
        <v>2093</v>
      </c>
      <c r="P21" s="122"/>
      <c r="Q21" s="122"/>
      <c r="R21" s="6"/>
      <c r="S21" s="38" t="s">
        <v>161</v>
      </c>
      <c r="T21" s="17" t="s">
        <v>162</v>
      </c>
      <c r="U21" s="6" t="s">
        <v>163</v>
      </c>
      <c r="V21" s="17" t="s">
        <v>164</v>
      </c>
      <c r="W21" s="95">
        <v>1093</v>
      </c>
      <c r="X21" s="69">
        <v>2093</v>
      </c>
      <c r="Y21" s="17"/>
      <c r="Z21" s="17"/>
      <c r="AA21" s="17"/>
      <c r="AB21" s="6"/>
      <c r="AC21" s="17" t="s">
        <v>165</v>
      </c>
      <c r="AD21" s="17" t="s">
        <v>166</v>
      </c>
      <c r="AE21" s="17">
        <v>1093</v>
      </c>
      <c r="AF21" s="211">
        <v>2093</v>
      </c>
    </row>
    <row r="22" spans="1:32">
      <c r="A22" s="212">
        <v>60060</v>
      </c>
      <c r="B22" s="10" t="s">
        <v>129</v>
      </c>
      <c r="C22" s="12" t="s">
        <v>129</v>
      </c>
      <c r="D22" s="103">
        <v>0.70324221627278027</v>
      </c>
      <c r="E22" s="103">
        <v>0.70324221627278027</v>
      </c>
      <c r="F22" s="103">
        <v>0.70324221627278027</v>
      </c>
      <c r="G22" s="103">
        <v>0.70324221627278027</v>
      </c>
      <c r="H22" s="103">
        <v>0.58373694805448761</v>
      </c>
      <c r="I22" s="103">
        <v>0.6746587349060289</v>
      </c>
      <c r="J22" s="103">
        <v>1.103745</v>
      </c>
      <c r="K22" s="103">
        <v>1.103745</v>
      </c>
      <c r="L22" s="103">
        <v>1.103745</v>
      </c>
      <c r="M22" s="103">
        <v>1.103745</v>
      </c>
      <c r="N22" s="103">
        <v>1.304001</v>
      </c>
      <c r="O22" s="103">
        <v>1.0983689999999999</v>
      </c>
      <c r="P22" s="4" t="s">
        <v>115</v>
      </c>
      <c r="Q22" s="4"/>
      <c r="R22" s="7" t="s">
        <v>171</v>
      </c>
      <c r="S22" s="10">
        <v>0.53</v>
      </c>
      <c r="T22" s="10">
        <v>0.5</v>
      </c>
      <c r="U22" s="10">
        <v>0.2</v>
      </c>
      <c r="V22" s="10">
        <v>0.23</v>
      </c>
      <c r="W22" s="10">
        <v>0.51</v>
      </c>
      <c r="X22" s="10">
        <v>0.51</v>
      </c>
      <c r="Y22" s="10"/>
      <c r="Z22" s="10" t="s">
        <v>167</v>
      </c>
      <c r="AA22" s="10"/>
      <c r="AB22" s="10" t="s">
        <v>118</v>
      </c>
      <c r="AC22" s="4" t="s">
        <v>168</v>
      </c>
      <c r="AD22" s="4" t="s">
        <v>168</v>
      </c>
      <c r="AE22" s="4" t="s">
        <v>168</v>
      </c>
      <c r="AF22" s="214" t="s">
        <v>168</v>
      </c>
    </row>
    <row r="23" spans="1:32">
      <c r="A23" s="215">
        <v>80080</v>
      </c>
      <c r="B23" s="9" t="s">
        <v>170</v>
      </c>
      <c r="C23" s="9" t="s">
        <v>170</v>
      </c>
      <c r="D23" s="102">
        <v>0.7369414726771083</v>
      </c>
      <c r="E23" s="102">
        <v>0.7369414726771083</v>
      </c>
      <c r="F23" s="102">
        <v>0.7369414726771083</v>
      </c>
      <c r="G23" s="102">
        <v>0.7369414726771083</v>
      </c>
      <c r="H23" s="102">
        <v>0.61856408535311791</v>
      </c>
      <c r="I23" s="102">
        <v>0.71205670888637351</v>
      </c>
      <c r="J23" s="102">
        <v>1.429845</v>
      </c>
      <c r="K23" s="102">
        <v>1.429845</v>
      </c>
      <c r="L23" s="102">
        <v>1.429845</v>
      </c>
      <c r="M23" s="102">
        <v>1.429845</v>
      </c>
      <c r="N23" s="102">
        <v>1.680501</v>
      </c>
      <c r="O23" s="102">
        <v>1.4232690000000001</v>
      </c>
      <c r="P23" s="47" t="s">
        <v>115</v>
      </c>
      <c r="Q23" s="47"/>
      <c r="R23" s="16" t="s">
        <v>171</v>
      </c>
      <c r="S23" s="9">
        <v>0.53</v>
      </c>
      <c r="T23" s="9">
        <v>0.5</v>
      </c>
      <c r="U23" s="9">
        <v>0.2</v>
      </c>
      <c r="V23" s="9">
        <v>0.23</v>
      </c>
      <c r="W23" s="9">
        <v>0.51</v>
      </c>
      <c r="X23" s="9">
        <v>0.51</v>
      </c>
      <c r="Y23" s="9"/>
      <c r="Z23" s="9" t="s">
        <v>173</v>
      </c>
      <c r="AA23" s="9"/>
      <c r="AB23" s="9" t="s">
        <v>118</v>
      </c>
      <c r="AC23" s="14" t="s">
        <v>168</v>
      </c>
      <c r="AD23" s="14" t="s">
        <v>168</v>
      </c>
      <c r="AE23" s="14" t="s">
        <v>168</v>
      </c>
      <c r="AF23" s="216" t="s">
        <v>168</v>
      </c>
    </row>
    <row r="24" spans="1:32">
      <c r="A24" s="212">
        <v>60090</v>
      </c>
      <c r="B24" s="10" t="s">
        <v>129</v>
      </c>
      <c r="C24" s="10" t="s">
        <v>174</v>
      </c>
      <c r="D24" s="103">
        <v>0.75652963963650055</v>
      </c>
      <c r="E24" s="103">
        <v>0.75652963963650055</v>
      </c>
      <c r="F24" s="103">
        <v>0.75652963963650055</v>
      </c>
      <c r="G24" s="103">
        <v>0.75652963963650055</v>
      </c>
      <c r="H24" s="103">
        <v>0.64213518378199319</v>
      </c>
      <c r="I24" s="103">
        <v>0.73318845052301251</v>
      </c>
      <c r="J24" s="103">
        <v>1.5785450000000001</v>
      </c>
      <c r="K24" s="103">
        <v>1.5785450000000001</v>
      </c>
      <c r="L24" s="103">
        <v>1.5785450000000001</v>
      </c>
      <c r="M24" s="103">
        <v>1.5785450000000001</v>
      </c>
      <c r="N24" s="103">
        <v>1.838401</v>
      </c>
      <c r="O24" s="103">
        <v>1.571569</v>
      </c>
      <c r="P24" s="4" t="s">
        <v>115</v>
      </c>
      <c r="Q24" s="4"/>
      <c r="R24" s="7" t="s">
        <v>171</v>
      </c>
      <c r="S24" s="10">
        <v>0.53</v>
      </c>
      <c r="T24" s="10">
        <v>0.5</v>
      </c>
      <c r="U24" s="12">
        <v>0.2</v>
      </c>
      <c r="V24" s="10">
        <v>0.23</v>
      </c>
      <c r="W24" s="10">
        <v>0.51</v>
      </c>
      <c r="X24" s="10">
        <v>0.51</v>
      </c>
      <c r="Y24" s="10"/>
      <c r="Z24" s="10" t="s">
        <v>175</v>
      </c>
      <c r="AA24" s="10"/>
      <c r="AB24" s="12" t="s">
        <v>118</v>
      </c>
      <c r="AC24" s="4" t="s">
        <v>168</v>
      </c>
      <c r="AD24" s="4" t="s">
        <v>168</v>
      </c>
      <c r="AE24" s="4" t="s">
        <v>168</v>
      </c>
      <c r="AF24" s="214" t="s">
        <v>168</v>
      </c>
    </row>
    <row r="25" spans="1:32">
      <c r="A25" s="215">
        <v>90090</v>
      </c>
      <c r="B25" s="9" t="s">
        <v>174</v>
      </c>
      <c r="C25" s="9" t="s">
        <v>174</v>
      </c>
      <c r="D25" s="102">
        <v>0.77966790993231105</v>
      </c>
      <c r="E25" s="102">
        <v>0.77966790993231105</v>
      </c>
      <c r="F25" s="102">
        <v>0.77966790993231105</v>
      </c>
      <c r="G25" s="102">
        <v>0.77966790993231105</v>
      </c>
      <c r="H25" s="102">
        <v>0.66780085043975912</v>
      </c>
      <c r="I25" s="102">
        <v>0.75829384566925029</v>
      </c>
      <c r="J25" s="102">
        <v>1.8459449999999999</v>
      </c>
      <c r="K25" s="102">
        <v>1.8459449999999999</v>
      </c>
      <c r="L25" s="102">
        <v>1.8459449999999999</v>
      </c>
      <c r="M25" s="102">
        <v>1.8459449999999999</v>
      </c>
      <c r="N25" s="102">
        <v>2.1356009999999999</v>
      </c>
      <c r="O25" s="102">
        <v>1.8381689999999999</v>
      </c>
      <c r="P25" s="47" t="s">
        <v>115</v>
      </c>
      <c r="Q25" s="47"/>
      <c r="R25" s="16" t="s">
        <v>171</v>
      </c>
      <c r="S25" s="9">
        <v>0.53</v>
      </c>
      <c r="T25" s="9">
        <v>0.5</v>
      </c>
      <c r="U25" s="9">
        <v>0.2</v>
      </c>
      <c r="V25" s="9">
        <v>0.23</v>
      </c>
      <c r="W25" s="9">
        <v>0.51</v>
      </c>
      <c r="X25" s="9">
        <v>0.51</v>
      </c>
      <c r="Y25" s="9"/>
      <c r="Z25" s="9" t="s">
        <v>176</v>
      </c>
      <c r="AA25" s="9"/>
      <c r="AB25" s="9" t="s">
        <v>118</v>
      </c>
      <c r="AC25" s="14" t="s">
        <v>168</v>
      </c>
      <c r="AD25" s="14" t="s">
        <v>168</v>
      </c>
      <c r="AE25" s="14" t="s">
        <v>168</v>
      </c>
      <c r="AF25" s="216" t="s">
        <v>168</v>
      </c>
    </row>
    <row r="26" spans="1:32">
      <c r="A26" s="212">
        <v>90120</v>
      </c>
      <c r="B26" s="10" t="s">
        <v>174</v>
      </c>
      <c r="C26" s="10" t="s">
        <v>177</v>
      </c>
      <c r="D26" s="103">
        <v>0.80667541096662509</v>
      </c>
      <c r="E26" s="103">
        <v>0.80667541096662509</v>
      </c>
      <c r="F26" s="103">
        <v>0.80667541096662509</v>
      </c>
      <c r="G26" s="103">
        <v>0.80667541096662509</v>
      </c>
      <c r="H26" s="103">
        <v>0.69653720743353154</v>
      </c>
      <c r="I26" s="103">
        <v>0.78750195400140877</v>
      </c>
      <c r="J26" s="103">
        <v>2.2620450000000001</v>
      </c>
      <c r="K26" s="103">
        <v>2.2620450000000001</v>
      </c>
      <c r="L26" s="103">
        <v>2.2620450000000001</v>
      </c>
      <c r="M26" s="103">
        <v>2.2620450000000001</v>
      </c>
      <c r="N26" s="103">
        <v>2.6021009999999998</v>
      </c>
      <c r="O26" s="103">
        <v>2.253069</v>
      </c>
      <c r="P26" s="4" t="s">
        <v>115</v>
      </c>
      <c r="Q26" s="4"/>
      <c r="R26" s="7" t="s">
        <v>171</v>
      </c>
      <c r="S26" s="10">
        <v>0.53</v>
      </c>
      <c r="T26" s="10">
        <v>0.5</v>
      </c>
      <c r="U26" s="10">
        <v>0.2</v>
      </c>
      <c r="V26" s="10">
        <v>0.23</v>
      </c>
      <c r="W26" s="10">
        <v>0.51</v>
      </c>
      <c r="X26" s="10">
        <v>0.51</v>
      </c>
      <c r="Y26" s="10"/>
      <c r="Z26" s="10" t="s">
        <v>178</v>
      </c>
      <c r="AA26" s="10"/>
      <c r="AB26" s="10" t="s">
        <v>118</v>
      </c>
      <c r="AC26" s="4" t="s">
        <v>168</v>
      </c>
      <c r="AD26" s="4" t="s">
        <v>168</v>
      </c>
      <c r="AE26" s="4" t="s">
        <v>168</v>
      </c>
      <c r="AF26" s="214" t="s">
        <v>168</v>
      </c>
    </row>
    <row r="27" spans="1:32">
      <c r="A27" s="215">
        <v>100100</v>
      </c>
      <c r="B27" s="9" t="s">
        <v>179</v>
      </c>
      <c r="C27" s="9" t="s">
        <v>179</v>
      </c>
      <c r="D27" s="102">
        <v>0.80072940851104712</v>
      </c>
      <c r="E27" s="102">
        <v>0.80072940851104712</v>
      </c>
      <c r="F27" s="102">
        <v>0.80072940851104712</v>
      </c>
      <c r="G27" s="102">
        <v>0.80072940851104712</v>
      </c>
      <c r="H27" s="102">
        <v>0.69137706809480259</v>
      </c>
      <c r="I27" s="102">
        <v>0.78102054388029951</v>
      </c>
      <c r="J27" s="102">
        <v>2.1333450000000003</v>
      </c>
      <c r="K27" s="102">
        <v>2.1333450000000003</v>
      </c>
      <c r="L27" s="102">
        <v>2.1333450000000003</v>
      </c>
      <c r="M27" s="102">
        <v>2.1333450000000003</v>
      </c>
      <c r="N27" s="102">
        <v>2.452801</v>
      </c>
      <c r="O27" s="102">
        <v>2.1247690000000001</v>
      </c>
      <c r="P27" s="47" t="s">
        <v>115</v>
      </c>
      <c r="Q27" s="47"/>
      <c r="R27" s="16" t="s">
        <v>171</v>
      </c>
      <c r="S27" s="9">
        <v>0.53</v>
      </c>
      <c r="T27" s="9">
        <v>0.5</v>
      </c>
      <c r="U27" s="9">
        <v>0.2</v>
      </c>
      <c r="V27" s="9">
        <v>0.23</v>
      </c>
      <c r="W27" s="9">
        <v>0.51</v>
      </c>
      <c r="X27" s="9">
        <v>0.51</v>
      </c>
      <c r="Y27" s="9"/>
      <c r="Z27" s="9" t="s">
        <v>180</v>
      </c>
      <c r="AA27" s="9"/>
      <c r="AB27" s="9" t="s">
        <v>118</v>
      </c>
      <c r="AC27" s="14" t="s">
        <v>168</v>
      </c>
      <c r="AD27" s="14" t="s">
        <v>168</v>
      </c>
      <c r="AE27" s="14" t="s">
        <v>168</v>
      </c>
      <c r="AF27" s="216" t="s">
        <v>168</v>
      </c>
    </row>
    <row r="28" spans="1:32">
      <c r="A28" s="212">
        <v>100150</v>
      </c>
      <c r="B28" s="10" t="s">
        <v>179</v>
      </c>
      <c r="C28" s="10" t="s">
        <v>181</v>
      </c>
      <c r="D28" s="103">
        <v>0.83798469503918338</v>
      </c>
      <c r="E28" s="103">
        <v>0.83798469503918338</v>
      </c>
      <c r="F28" s="103">
        <v>0.83798469503918338</v>
      </c>
      <c r="G28" s="103">
        <v>0.83798469503918338</v>
      </c>
      <c r="H28" s="103">
        <v>0.73153358914319144</v>
      </c>
      <c r="I28" s="103">
        <v>0.82111212869413153</v>
      </c>
      <c r="J28" s="103">
        <v>2.8768449999999999</v>
      </c>
      <c r="K28" s="103">
        <v>2.8768449999999999</v>
      </c>
      <c r="L28" s="103">
        <v>2.8768449999999999</v>
      </c>
      <c r="M28" s="103">
        <v>2.8768449999999999</v>
      </c>
      <c r="N28" s="103">
        <v>3.2803009999999997</v>
      </c>
      <c r="O28" s="103">
        <v>2.866269</v>
      </c>
      <c r="P28" s="4" t="s">
        <v>115</v>
      </c>
      <c r="Q28" s="4"/>
      <c r="R28" s="10" t="s">
        <v>171</v>
      </c>
      <c r="S28" s="10">
        <v>0.53</v>
      </c>
      <c r="T28" s="10">
        <v>0.5</v>
      </c>
      <c r="U28" s="10">
        <v>0.2</v>
      </c>
      <c r="V28" s="10">
        <v>0.23</v>
      </c>
      <c r="W28" s="10">
        <v>0.51</v>
      </c>
      <c r="X28" s="70">
        <v>0.51</v>
      </c>
      <c r="Y28" s="234"/>
      <c r="Z28" s="10" t="s">
        <v>182</v>
      </c>
      <c r="AA28" s="10"/>
      <c r="AB28" s="10" t="s">
        <v>118</v>
      </c>
      <c r="AC28" s="4" t="s">
        <v>168</v>
      </c>
      <c r="AD28" s="4" t="s">
        <v>168</v>
      </c>
      <c r="AE28" s="4" t="s">
        <v>168</v>
      </c>
      <c r="AF28" s="214" t="s">
        <v>168</v>
      </c>
    </row>
    <row r="29" spans="1:32">
      <c r="A29" s="215">
        <v>120120</v>
      </c>
      <c r="B29" s="9" t="s">
        <v>177</v>
      </c>
      <c r="C29" s="9" t="s">
        <v>177</v>
      </c>
      <c r="D29" s="102">
        <v>0.83747349940122373</v>
      </c>
      <c r="E29" s="102">
        <v>0.83747349940122373</v>
      </c>
      <c r="F29" s="102">
        <v>0.83747349940122373</v>
      </c>
      <c r="G29" s="102">
        <v>0.83747349940122373</v>
      </c>
      <c r="H29" s="102">
        <v>0.73307004033107526</v>
      </c>
      <c r="I29" s="102">
        <v>0.820429903309283</v>
      </c>
      <c r="J29" s="102">
        <v>2.7681449999999996</v>
      </c>
      <c r="K29" s="102">
        <v>2.7681449999999996</v>
      </c>
      <c r="L29" s="102">
        <v>2.7681449999999996</v>
      </c>
      <c r="M29" s="102">
        <v>2.7681449999999996</v>
      </c>
      <c r="N29" s="102">
        <v>3.1472009999999999</v>
      </c>
      <c r="O29" s="102">
        <v>2.7579690000000001</v>
      </c>
      <c r="P29" s="47" t="s">
        <v>115</v>
      </c>
      <c r="Q29" s="47"/>
      <c r="R29" s="16" t="s">
        <v>171</v>
      </c>
      <c r="S29" s="9">
        <v>0.53</v>
      </c>
      <c r="T29" s="9">
        <v>0.5</v>
      </c>
      <c r="U29" s="9">
        <v>0.2</v>
      </c>
      <c r="V29" s="9">
        <v>0.23</v>
      </c>
      <c r="W29" s="9">
        <v>0.51</v>
      </c>
      <c r="X29" s="9">
        <v>0.51</v>
      </c>
      <c r="Y29" s="9"/>
      <c r="Z29" s="9" t="s">
        <v>183</v>
      </c>
      <c r="AA29" s="9"/>
      <c r="AB29" s="9" t="s">
        <v>118</v>
      </c>
      <c r="AC29" s="14" t="s">
        <v>168</v>
      </c>
      <c r="AD29" s="14" t="s">
        <v>168</v>
      </c>
      <c r="AE29" s="14" t="s">
        <v>168</v>
      </c>
      <c r="AF29" s="216" t="s">
        <v>168</v>
      </c>
    </row>
    <row r="30" spans="1:32">
      <c r="A30" s="217">
        <v>150150</v>
      </c>
      <c r="B30" s="218" t="s">
        <v>181</v>
      </c>
      <c r="C30" s="219" t="s">
        <v>181</v>
      </c>
      <c r="D30" s="235">
        <v>0.88190383027869601</v>
      </c>
      <c r="E30" s="235">
        <v>0.88190383027869601</v>
      </c>
      <c r="F30" s="235">
        <v>0.88190383027869601</v>
      </c>
      <c r="G30" s="235">
        <v>0.88190383027869601</v>
      </c>
      <c r="H30" s="235">
        <v>0.78456729497388789</v>
      </c>
      <c r="I30" s="235">
        <v>0.86774719792709221</v>
      </c>
      <c r="J30" s="235">
        <v>3.8703449999999999</v>
      </c>
      <c r="K30" s="235">
        <v>3.8703449999999999</v>
      </c>
      <c r="L30" s="235">
        <v>3.8703449999999999</v>
      </c>
      <c r="M30" s="235">
        <v>3.8703449999999999</v>
      </c>
      <c r="N30" s="235">
        <v>4.3388010000000001</v>
      </c>
      <c r="O30" s="235">
        <v>3.8577689999999998</v>
      </c>
      <c r="P30" s="223" t="s">
        <v>115</v>
      </c>
      <c r="Q30" s="223"/>
      <c r="R30" s="236" t="s">
        <v>171</v>
      </c>
      <c r="S30" s="219">
        <v>0.53</v>
      </c>
      <c r="T30" s="219">
        <v>0.5</v>
      </c>
      <c r="U30" s="218">
        <v>0.2</v>
      </c>
      <c r="V30" s="219">
        <v>0.23</v>
      </c>
      <c r="W30" s="219">
        <v>0.51</v>
      </c>
      <c r="X30" s="219">
        <v>0.51</v>
      </c>
      <c r="Y30" s="219"/>
      <c r="Z30" s="219">
        <v>1.78</v>
      </c>
      <c r="AA30" s="219"/>
      <c r="AB30" s="219" t="s">
        <v>118</v>
      </c>
      <c r="AC30" s="225" t="s">
        <v>168</v>
      </c>
      <c r="AD30" s="223" t="s">
        <v>168</v>
      </c>
      <c r="AE30" s="223" t="s">
        <v>168</v>
      </c>
      <c r="AF30" s="226" t="s">
        <v>168</v>
      </c>
    </row>
    <row r="31" spans="1:32">
      <c r="A31" s="237"/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0"/>
      <c r="R31" s="241"/>
      <c r="S31" s="239"/>
      <c r="T31" s="239"/>
      <c r="U31" s="238"/>
      <c r="V31" s="239"/>
      <c r="W31" s="239"/>
      <c r="X31" s="239"/>
      <c r="Y31" s="239"/>
      <c r="Z31" s="239"/>
      <c r="AA31" s="239"/>
      <c r="AB31" s="239"/>
      <c r="AC31" s="242"/>
      <c r="AD31" s="240"/>
      <c r="AE31" s="240"/>
      <c r="AF31" s="243"/>
    </row>
    <row r="32" spans="1:32">
      <c r="A32" s="244"/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/>
      <c r="Q32" s="247"/>
      <c r="R32" s="248"/>
      <c r="S32" s="246"/>
      <c r="T32" s="246"/>
      <c r="U32" s="245"/>
      <c r="V32" s="246"/>
      <c r="W32" s="246"/>
      <c r="X32" s="246"/>
      <c r="Y32" s="246"/>
      <c r="Z32" s="246"/>
      <c r="AA32" s="246"/>
      <c r="AB32" s="246"/>
      <c r="AC32" s="249"/>
      <c r="AD32" s="247"/>
      <c r="AE32" s="247"/>
      <c r="AF32" s="250"/>
    </row>
    <row r="33" spans="1:32" s="2" customFormat="1" ht="30" customHeight="1">
      <c r="A33" s="227" t="s">
        <v>185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9"/>
      <c r="Q33" s="229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32"/>
    </row>
    <row r="34" spans="1:32" s="2" customFormat="1" ht="30" customHeight="1">
      <c r="A34" s="207" t="s">
        <v>88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21"/>
      <c r="Q34" s="121"/>
      <c r="R34" s="56"/>
      <c r="S34" s="188"/>
      <c r="T34" s="188"/>
      <c r="U34" s="188"/>
      <c r="V34" s="188"/>
      <c r="W34" s="188"/>
      <c r="X34" s="188"/>
      <c r="Y34" s="56"/>
      <c r="Z34" s="56"/>
      <c r="AA34" s="56"/>
      <c r="AB34" s="56"/>
      <c r="AC34" s="56"/>
      <c r="AD34" s="56"/>
      <c r="AE34" s="56"/>
      <c r="AF34" s="233"/>
    </row>
    <row r="35" spans="1:32" s="2" customFormat="1" ht="42" customHeight="1">
      <c r="A35" s="209" t="s">
        <v>4</v>
      </c>
      <c r="B35" s="17" t="s">
        <v>5</v>
      </c>
      <c r="C35" s="17" t="s">
        <v>156</v>
      </c>
      <c r="D35" s="173" t="s">
        <v>157</v>
      </c>
      <c r="E35" s="174"/>
      <c r="F35" s="174"/>
      <c r="G35" s="174"/>
      <c r="H35" s="174"/>
      <c r="I35" s="192"/>
      <c r="J35" s="173" t="s">
        <v>158</v>
      </c>
      <c r="K35" s="174"/>
      <c r="L35" s="174"/>
      <c r="M35" s="174"/>
      <c r="N35" s="174"/>
      <c r="O35" s="192"/>
      <c r="P35" s="193" t="s">
        <v>159</v>
      </c>
      <c r="Q35" s="191"/>
      <c r="R35" s="6" t="s">
        <v>9</v>
      </c>
      <c r="S35" s="194" t="s">
        <v>10</v>
      </c>
      <c r="T35" s="188"/>
      <c r="U35" s="188"/>
      <c r="V35" s="188"/>
      <c r="W35" s="188"/>
      <c r="X35" s="189"/>
      <c r="Y35" s="17" t="s">
        <v>13</v>
      </c>
      <c r="Z35" s="17" t="s">
        <v>11</v>
      </c>
      <c r="AA35" s="194" t="s">
        <v>12</v>
      </c>
      <c r="AB35" s="189"/>
      <c r="AC35" s="173" t="s">
        <v>160</v>
      </c>
      <c r="AD35" s="174"/>
      <c r="AE35" s="174"/>
      <c r="AF35" s="210"/>
    </row>
    <row r="36" spans="1:32" s="2" customFormat="1">
      <c r="A36" s="209"/>
      <c r="B36" s="17"/>
      <c r="C36" s="17"/>
      <c r="D36" s="17" t="s">
        <v>161</v>
      </c>
      <c r="E36" s="17" t="s">
        <v>162</v>
      </c>
      <c r="F36" s="17" t="s">
        <v>163</v>
      </c>
      <c r="G36" s="17" t="s">
        <v>164</v>
      </c>
      <c r="H36" s="17">
        <v>1093</v>
      </c>
      <c r="I36" s="17">
        <v>2093</v>
      </c>
      <c r="J36" s="17" t="s">
        <v>161</v>
      </c>
      <c r="K36" s="17" t="s">
        <v>162</v>
      </c>
      <c r="L36" s="17" t="s">
        <v>163</v>
      </c>
      <c r="M36" s="17" t="s">
        <v>164</v>
      </c>
      <c r="N36" s="17">
        <v>1093</v>
      </c>
      <c r="O36" s="17">
        <v>2093</v>
      </c>
      <c r="P36" s="122"/>
      <c r="Q36" s="122"/>
      <c r="R36" s="6"/>
      <c r="S36" s="93" t="s">
        <v>161</v>
      </c>
      <c r="T36" s="94" t="s">
        <v>162</v>
      </c>
      <c r="U36" s="93" t="s">
        <v>163</v>
      </c>
      <c r="V36" s="94" t="s">
        <v>164</v>
      </c>
      <c r="W36" s="94">
        <v>1093</v>
      </c>
      <c r="X36" s="93">
        <v>2093</v>
      </c>
      <c r="Y36" s="17"/>
      <c r="Z36" s="17"/>
      <c r="AA36" s="17"/>
      <c r="AB36" s="6"/>
      <c r="AC36" s="17" t="s">
        <v>165</v>
      </c>
      <c r="AD36" s="17" t="s">
        <v>166</v>
      </c>
      <c r="AE36" s="17">
        <v>1093</v>
      </c>
      <c r="AF36" s="211">
        <v>2093</v>
      </c>
    </row>
    <row r="37" spans="1:32">
      <c r="A37" s="212">
        <v>60060</v>
      </c>
      <c r="B37" s="10" t="s">
        <v>129</v>
      </c>
      <c r="C37" s="10" t="s">
        <v>129</v>
      </c>
      <c r="D37" s="103">
        <v>0.70324221627278027</v>
      </c>
      <c r="E37" s="103">
        <v>0.70324221627278027</v>
      </c>
      <c r="F37" s="103">
        <v>0.70324221627278027</v>
      </c>
      <c r="G37" s="103">
        <v>0.70324221627278027</v>
      </c>
      <c r="H37" s="103">
        <v>0.58373694805448761</v>
      </c>
      <c r="I37" s="103">
        <v>0.6746587349060289</v>
      </c>
      <c r="J37" s="103">
        <v>1.103745</v>
      </c>
      <c r="K37" s="103">
        <v>1.103745</v>
      </c>
      <c r="L37" s="103">
        <v>1.103745</v>
      </c>
      <c r="M37" s="103">
        <v>1.103745</v>
      </c>
      <c r="N37" s="103">
        <v>1.304001</v>
      </c>
      <c r="O37" s="103">
        <v>1.0983689999999999</v>
      </c>
      <c r="P37" s="4" t="s">
        <v>186</v>
      </c>
      <c r="Q37" s="4"/>
      <c r="R37" s="7" t="s">
        <v>171</v>
      </c>
      <c r="S37" s="10">
        <v>0.53</v>
      </c>
      <c r="T37" s="10">
        <v>0.5</v>
      </c>
      <c r="U37" s="10">
        <v>0.2</v>
      </c>
      <c r="V37" s="10">
        <v>0.23</v>
      </c>
      <c r="W37" s="10">
        <v>0.51</v>
      </c>
      <c r="X37" s="10">
        <v>0.51</v>
      </c>
      <c r="Y37" s="10"/>
      <c r="Z37" s="10" t="s">
        <v>167</v>
      </c>
      <c r="AA37" s="10"/>
      <c r="AB37" s="10" t="s">
        <v>118</v>
      </c>
      <c r="AC37" s="4" t="s">
        <v>168</v>
      </c>
      <c r="AD37" s="4" t="s">
        <v>168</v>
      </c>
      <c r="AE37" s="4" t="s">
        <v>168</v>
      </c>
      <c r="AF37" s="214" t="s">
        <v>168</v>
      </c>
    </row>
    <row r="38" spans="1:32">
      <c r="A38" s="215">
        <v>80080</v>
      </c>
      <c r="B38" s="9" t="s">
        <v>170</v>
      </c>
      <c r="C38" s="9" t="s">
        <v>170</v>
      </c>
      <c r="D38" s="102">
        <v>0.7369414726771083</v>
      </c>
      <c r="E38" s="102">
        <v>0.7369414726771083</v>
      </c>
      <c r="F38" s="102">
        <v>0.7369414726771083</v>
      </c>
      <c r="G38" s="102">
        <v>0.7369414726771083</v>
      </c>
      <c r="H38" s="102">
        <v>0.61856408535311791</v>
      </c>
      <c r="I38" s="102">
        <v>0.71205670888637351</v>
      </c>
      <c r="J38" s="102">
        <v>1.429845</v>
      </c>
      <c r="K38" s="102">
        <v>1.429845</v>
      </c>
      <c r="L38" s="102">
        <v>1.429845</v>
      </c>
      <c r="M38" s="102">
        <v>1.429845</v>
      </c>
      <c r="N38" s="102">
        <v>1.680501</v>
      </c>
      <c r="O38" s="102">
        <v>1.4232690000000001</v>
      </c>
      <c r="P38" s="14" t="s">
        <v>186</v>
      </c>
      <c r="Q38" s="14"/>
      <c r="R38" s="16" t="s">
        <v>171</v>
      </c>
      <c r="S38" s="9">
        <v>0.53</v>
      </c>
      <c r="T38" s="9">
        <v>0.5</v>
      </c>
      <c r="U38" s="9">
        <v>0.2</v>
      </c>
      <c r="V38" s="9">
        <v>0.23</v>
      </c>
      <c r="W38" s="9">
        <v>0.51</v>
      </c>
      <c r="X38" s="9">
        <v>0.51</v>
      </c>
      <c r="Y38" s="9"/>
      <c r="Z38" s="9" t="s">
        <v>173</v>
      </c>
      <c r="AA38" s="9"/>
      <c r="AB38" s="9" t="s">
        <v>118</v>
      </c>
      <c r="AC38" s="14" t="s">
        <v>168</v>
      </c>
      <c r="AD38" s="14" t="s">
        <v>168</v>
      </c>
      <c r="AE38" s="14" t="s">
        <v>168</v>
      </c>
      <c r="AF38" s="216" t="s">
        <v>168</v>
      </c>
    </row>
    <row r="39" spans="1:32">
      <c r="A39" s="212">
        <v>60090</v>
      </c>
      <c r="B39" s="10" t="s">
        <v>129</v>
      </c>
      <c r="C39" s="10" t="s">
        <v>174</v>
      </c>
      <c r="D39" s="103">
        <v>0.75652963963650055</v>
      </c>
      <c r="E39" s="103">
        <v>0.75652963963650055</v>
      </c>
      <c r="F39" s="103">
        <v>0.75652963963650055</v>
      </c>
      <c r="G39" s="103">
        <v>0.75652963963650055</v>
      </c>
      <c r="H39" s="103">
        <v>0.64213518378199319</v>
      </c>
      <c r="I39" s="103">
        <v>0.73318845052301251</v>
      </c>
      <c r="J39" s="103">
        <v>1.5785450000000001</v>
      </c>
      <c r="K39" s="103">
        <v>1.5785450000000001</v>
      </c>
      <c r="L39" s="103">
        <v>1.5785450000000001</v>
      </c>
      <c r="M39" s="103">
        <v>1.5785450000000001</v>
      </c>
      <c r="N39" s="103">
        <v>1.838401</v>
      </c>
      <c r="O39" s="103">
        <v>1.571569</v>
      </c>
      <c r="P39" s="4" t="s">
        <v>186</v>
      </c>
      <c r="Q39" s="4"/>
      <c r="R39" s="7" t="s">
        <v>171</v>
      </c>
      <c r="S39" s="10">
        <v>0.53</v>
      </c>
      <c r="T39" s="10">
        <v>0.5</v>
      </c>
      <c r="U39" s="12">
        <v>0.2</v>
      </c>
      <c r="V39" s="10">
        <v>0.23</v>
      </c>
      <c r="W39" s="10">
        <v>0.51</v>
      </c>
      <c r="X39" s="10">
        <v>0.51</v>
      </c>
      <c r="Y39" s="10"/>
      <c r="Z39" s="10" t="s">
        <v>175</v>
      </c>
      <c r="AA39" s="10"/>
      <c r="AB39" s="10" t="s">
        <v>118</v>
      </c>
      <c r="AC39" s="4" t="s">
        <v>168</v>
      </c>
      <c r="AD39" s="4" t="s">
        <v>168</v>
      </c>
      <c r="AE39" s="4" t="s">
        <v>168</v>
      </c>
      <c r="AF39" s="214" t="s">
        <v>168</v>
      </c>
    </row>
    <row r="40" spans="1:32">
      <c r="A40" s="215">
        <v>90090</v>
      </c>
      <c r="B40" s="9" t="s">
        <v>174</v>
      </c>
      <c r="C40" s="9" t="s">
        <v>174</v>
      </c>
      <c r="D40" s="102">
        <v>0.77966790993231105</v>
      </c>
      <c r="E40" s="102">
        <v>0.77966790993231105</v>
      </c>
      <c r="F40" s="102">
        <v>0.77966790993231105</v>
      </c>
      <c r="G40" s="102">
        <v>0.77966790993231105</v>
      </c>
      <c r="H40" s="102">
        <v>0.66780085043975912</v>
      </c>
      <c r="I40" s="102">
        <v>0.75829384566925029</v>
      </c>
      <c r="J40" s="102">
        <v>1.8459449999999999</v>
      </c>
      <c r="K40" s="102">
        <v>1.8459449999999999</v>
      </c>
      <c r="L40" s="102">
        <v>1.8459449999999999</v>
      </c>
      <c r="M40" s="102">
        <v>1.8459449999999999</v>
      </c>
      <c r="N40" s="102">
        <v>2.1356009999999999</v>
      </c>
      <c r="O40" s="102">
        <v>1.8381689999999999</v>
      </c>
      <c r="P40" s="14" t="s">
        <v>186</v>
      </c>
      <c r="Q40" s="14"/>
      <c r="R40" s="16" t="s">
        <v>171</v>
      </c>
      <c r="S40" s="9">
        <v>0.53</v>
      </c>
      <c r="T40" s="9">
        <v>0.5</v>
      </c>
      <c r="U40" s="9">
        <v>0.2</v>
      </c>
      <c r="V40" s="9">
        <v>0.23</v>
      </c>
      <c r="W40" s="9">
        <v>0.51</v>
      </c>
      <c r="X40" s="9">
        <v>0.51</v>
      </c>
      <c r="Y40" s="9"/>
      <c r="Z40" s="9" t="s">
        <v>176</v>
      </c>
      <c r="AA40" s="9"/>
      <c r="AB40" s="9" t="s">
        <v>118</v>
      </c>
      <c r="AC40" s="14" t="s">
        <v>168</v>
      </c>
      <c r="AD40" s="14" t="s">
        <v>168</v>
      </c>
      <c r="AE40" s="14" t="s">
        <v>168</v>
      </c>
      <c r="AF40" s="216" t="s">
        <v>168</v>
      </c>
    </row>
    <row r="41" spans="1:32">
      <c r="A41" s="212">
        <v>90120</v>
      </c>
      <c r="B41" s="10" t="s">
        <v>174</v>
      </c>
      <c r="C41" s="10" t="s">
        <v>177</v>
      </c>
      <c r="D41" s="103">
        <v>0.80667541096662509</v>
      </c>
      <c r="E41" s="103">
        <v>0.80667541096662509</v>
      </c>
      <c r="F41" s="103">
        <v>0.80667541096662509</v>
      </c>
      <c r="G41" s="103">
        <v>0.80667541096662509</v>
      </c>
      <c r="H41" s="103">
        <v>0.69653720743353154</v>
      </c>
      <c r="I41" s="103">
        <v>0.78750195400140877</v>
      </c>
      <c r="J41" s="103">
        <v>2.2620450000000001</v>
      </c>
      <c r="K41" s="103">
        <v>2.2620450000000001</v>
      </c>
      <c r="L41" s="103">
        <v>2.2620450000000001</v>
      </c>
      <c r="M41" s="103">
        <v>2.2620450000000001</v>
      </c>
      <c r="N41" s="103">
        <v>2.6021009999999998</v>
      </c>
      <c r="O41" s="103">
        <v>2.253069</v>
      </c>
      <c r="P41" s="4" t="s">
        <v>186</v>
      </c>
      <c r="Q41" s="4"/>
      <c r="R41" s="7" t="s">
        <v>171</v>
      </c>
      <c r="S41" s="10">
        <v>0.53</v>
      </c>
      <c r="T41" s="10">
        <v>0.5</v>
      </c>
      <c r="U41" s="10">
        <v>0.2</v>
      </c>
      <c r="V41" s="10">
        <v>0.23</v>
      </c>
      <c r="W41" s="10">
        <v>0.51</v>
      </c>
      <c r="X41" s="10">
        <v>0.51</v>
      </c>
      <c r="Y41" s="10"/>
      <c r="Z41" s="10" t="s">
        <v>178</v>
      </c>
      <c r="AA41" s="10"/>
      <c r="AB41" s="10" t="s">
        <v>118</v>
      </c>
      <c r="AC41" s="4" t="s">
        <v>168</v>
      </c>
      <c r="AD41" s="4" t="s">
        <v>168</v>
      </c>
      <c r="AE41" s="4" t="s">
        <v>168</v>
      </c>
      <c r="AF41" s="214" t="s">
        <v>168</v>
      </c>
    </row>
    <row r="42" spans="1:32">
      <c r="A42" s="215">
        <v>100100</v>
      </c>
      <c r="B42" s="9" t="s">
        <v>179</v>
      </c>
      <c r="C42" s="9" t="s">
        <v>179</v>
      </c>
      <c r="D42" s="102">
        <v>0.80072940851104712</v>
      </c>
      <c r="E42" s="102">
        <v>0.80072940851104712</v>
      </c>
      <c r="F42" s="102">
        <v>0.80072940851104712</v>
      </c>
      <c r="G42" s="102">
        <v>0.80072940851104712</v>
      </c>
      <c r="H42" s="102">
        <v>0.69137706809480259</v>
      </c>
      <c r="I42" s="102">
        <v>0.78102054388029951</v>
      </c>
      <c r="J42" s="102">
        <v>2.1333450000000003</v>
      </c>
      <c r="K42" s="102">
        <v>2.1333450000000003</v>
      </c>
      <c r="L42" s="102">
        <v>2.1333450000000003</v>
      </c>
      <c r="M42" s="102">
        <v>2.1333450000000003</v>
      </c>
      <c r="N42" s="102">
        <v>2.452801</v>
      </c>
      <c r="O42" s="102">
        <v>2.1247690000000001</v>
      </c>
      <c r="P42" s="14" t="s">
        <v>186</v>
      </c>
      <c r="Q42" s="14"/>
      <c r="R42" s="16" t="s">
        <v>171</v>
      </c>
      <c r="S42" s="9">
        <v>0.53</v>
      </c>
      <c r="T42" s="9">
        <v>0.5</v>
      </c>
      <c r="U42" s="9">
        <v>0.2</v>
      </c>
      <c r="V42" s="9">
        <v>0.23</v>
      </c>
      <c r="W42" s="9">
        <v>0.51</v>
      </c>
      <c r="X42" s="9">
        <v>0.51</v>
      </c>
      <c r="Y42" s="9"/>
      <c r="Z42" s="9" t="s">
        <v>180</v>
      </c>
      <c r="AA42" s="9"/>
      <c r="AB42" s="9" t="s">
        <v>118</v>
      </c>
      <c r="AC42" s="14" t="s">
        <v>168</v>
      </c>
      <c r="AD42" s="14" t="s">
        <v>168</v>
      </c>
      <c r="AE42" s="14" t="s">
        <v>168</v>
      </c>
      <c r="AF42" s="216" t="s">
        <v>168</v>
      </c>
    </row>
    <row r="43" spans="1:32">
      <c r="A43" s="212">
        <v>100150</v>
      </c>
      <c r="B43" s="10" t="s">
        <v>179</v>
      </c>
      <c r="C43" s="10" t="s">
        <v>181</v>
      </c>
      <c r="D43" s="103">
        <v>0.83798469503918338</v>
      </c>
      <c r="E43" s="103">
        <v>0.83798469503918338</v>
      </c>
      <c r="F43" s="103">
        <v>0.83798469503918338</v>
      </c>
      <c r="G43" s="103">
        <v>0.83798469503918338</v>
      </c>
      <c r="H43" s="103">
        <v>0.73153358914319144</v>
      </c>
      <c r="I43" s="103">
        <v>0.82111212869413153</v>
      </c>
      <c r="J43" s="103">
        <v>2.8768449999999999</v>
      </c>
      <c r="K43" s="103">
        <v>2.8768449999999999</v>
      </c>
      <c r="L43" s="103">
        <v>2.8768449999999999</v>
      </c>
      <c r="M43" s="103">
        <v>2.8768449999999999</v>
      </c>
      <c r="N43" s="103">
        <v>3.2803009999999997</v>
      </c>
      <c r="O43" s="103">
        <v>2.866269</v>
      </c>
      <c r="P43" s="4" t="s">
        <v>186</v>
      </c>
      <c r="Q43" s="4"/>
      <c r="R43" s="10" t="s">
        <v>171</v>
      </c>
      <c r="S43" s="10">
        <v>0.53</v>
      </c>
      <c r="T43" s="10">
        <v>0.5</v>
      </c>
      <c r="U43" s="10">
        <v>0.2</v>
      </c>
      <c r="V43" s="10">
        <v>0.23</v>
      </c>
      <c r="W43" s="10">
        <v>0.51</v>
      </c>
      <c r="X43" s="70">
        <v>0.51</v>
      </c>
      <c r="Y43" s="10"/>
      <c r="Z43" s="10" t="s">
        <v>182</v>
      </c>
      <c r="AA43" s="10"/>
      <c r="AB43" s="10" t="s">
        <v>118</v>
      </c>
      <c r="AC43" s="4" t="s">
        <v>168</v>
      </c>
      <c r="AD43" s="4" t="s">
        <v>168</v>
      </c>
      <c r="AE43" s="4" t="s">
        <v>168</v>
      </c>
      <c r="AF43" s="214" t="s">
        <v>168</v>
      </c>
    </row>
    <row r="44" spans="1:32">
      <c r="A44" s="215">
        <v>120120</v>
      </c>
      <c r="B44" s="9" t="s">
        <v>177</v>
      </c>
      <c r="C44" s="9" t="s">
        <v>177</v>
      </c>
      <c r="D44" s="102">
        <v>0.83747349940122373</v>
      </c>
      <c r="E44" s="102">
        <v>0.83747349940122373</v>
      </c>
      <c r="F44" s="102">
        <v>0.83747349940122373</v>
      </c>
      <c r="G44" s="102">
        <v>0.83747349940122373</v>
      </c>
      <c r="H44" s="102">
        <v>0.73307004033107526</v>
      </c>
      <c r="I44" s="102">
        <v>0.820429903309283</v>
      </c>
      <c r="J44" s="102">
        <v>2.7681449999999996</v>
      </c>
      <c r="K44" s="102">
        <v>2.7681449999999996</v>
      </c>
      <c r="L44" s="102">
        <v>2.7681449999999996</v>
      </c>
      <c r="M44" s="102">
        <v>2.7681449999999996</v>
      </c>
      <c r="N44" s="102">
        <v>3.1472009999999999</v>
      </c>
      <c r="O44" s="102">
        <v>2.7579690000000001</v>
      </c>
      <c r="P44" s="14" t="s">
        <v>186</v>
      </c>
      <c r="Q44" s="14"/>
      <c r="R44" s="16" t="s">
        <v>171</v>
      </c>
      <c r="S44" s="9">
        <v>0.53</v>
      </c>
      <c r="T44" s="9">
        <v>0.5</v>
      </c>
      <c r="U44" s="9">
        <v>0.2</v>
      </c>
      <c r="V44" s="9">
        <v>0.23</v>
      </c>
      <c r="W44" s="9">
        <v>0.51</v>
      </c>
      <c r="X44" s="9">
        <v>0.51</v>
      </c>
      <c r="Y44" s="9"/>
      <c r="Z44" s="9" t="s">
        <v>183</v>
      </c>
      <c r="AA44" s="9"/>
      <c r="AB44" s="9" t="s">
        <v>118</v>
      </c>
      <c r="AC44" s="14" t="s">
        <v>168</v>
      </c>
      <c r="AD44" s="14" t="s">
        <v>168</v>
      </c>
      <c r="AE44" s="14" t="s">
        <v>168</v>
      </c>
      <c r="AF44" s="216" t="s">
        <v>168</v>
      </c>
    </row>
    <row r="45" spans="1:32" s="13" customFormat="1">
      <c r="A45" s="217">
        <v>150150</v>
      </c>
      <c r="B45" s="218" t="s">
        <v>181</v>
      </c>
      <c r="C45" s="218" t="s">
        <v>181</v>
      </c>
      <c r="D45" s="235">
        <v>0.88190383027869601</v>
      </c>
      <c r="E45" s="235">
        <v>0.88190383027869601</v>
      </c>
      <c r="F45" s="235">
        <v>0.88190383027869601</v>
      </c>
      <c r="G45" s="235">
        <v>0.88190383027869601</v>
      </c>
      <c r="H45" s="235">
        <v>0.78456729497388789</v>
      </c>
      <c r="I45" s="235">
        <v>0.86774719792709221</v>
      </c>
      <c r="J45" s="235">
        <v>3.8703449999999999</v>
      </c>
      <c r="K45" s="235">
        <v>3.8703449999999999</v>
      </c>
      <c r="L45" s="235">
        <v>3.8703449999999999</v>
      </c>
      <c r="M45" s="235">
        <v>3.8703449999999999</v>
      </c>
      <c r="N45" s="235">
        <v>4.3388010000000001</v>
      </c>
      <c r="O45" s="235">
        <v>3.8577689999999998</v>
      </c>
      <c r="P45" s="223" t="s">
        <v>186</v>
      </c>
      <c r="Q45" s="223"/>
      <c r="R45" s="236" t="s">
        <v>171</v>
      </c>
      <c r="S45" s="219">
        <v>0.53</v>
      </c>
      <c r="T45" s="219">
        <v>0.5</v>
      </c>
      <c r="U45" s="218">
        <v>0.2</v>
      </c>
      <c r="V45" s="219">
        <v>0.23</v>
      </c>
      <c r="W45" s="219">
        <v>0.51</v>
      </c>
      <c r="X45" s="219">
        <v>0.51</v>
      </c>
      <c r="Y45" s="219"/>
      <c r="Z45" s="219">
        <v>1.78</v>
      </c>
      <c r="AA45" s="219"/>
      <c r="AB45" s="219" t="s">
        <v>118</v>
      </c>
      <c r="AC45" s="225" t="s">
        <v>168</v>
      </c>
      <c r="AD45" s="223" t="s">
        <v>168</v>
      </c>
      <c r="AE45" s="223" t="s">
        <v>168</v>
      </c>
      <c r="AF45" s="226" t="s">
        <v>168</v>
      </c>
    </row>
    <row r="46" spans="1:32" s="13" customFormat="1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40"/>
      <c r="Q46" s="240"/>
      <c r="R46" s="241"/>
      <c r="S46" s="239"/>
      <c r="T46" s="239"/>
      <c r="U46" s="238"/>
      <c r="V46" s="239"/>
      <c r="W46" s="239"/>
      <c r="X46" s="239"/>
      <c r="Y46" s="239"/>
      <c r="Z46" s="239"/>
      <c r="AA46" s="239"/>
      <c r="AB46" s="239"/>
      <c r="AC46" s="242"/>
      <c r="AD46" s="240"/>
      <c r="AE46" s="240"/>
      <c r="AF46" s="243"/>
    </row>
    <row r="47" spans="1:32" s="13" customFormat="1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7"/>
      <c r="Q47" s="247"/>
      <c r="R47" s="248"/>
      <c r="S47" s="246"/>
      <c r="T47" s="246"/>
      <c r="U47" s="245"/>
      <c r="V47" s="246"/>
      <c r="W47" s="246"/>
      <c r="X47" s="246"/>
      <c r="Y47" s="246"/>
      <c r="Z47" s="246"/>
      <c r="AA47" s="246"/>
      <c r="AB47" s="246"/>
      <c r="AC47" s="249"/>
      <c r="AD47" s="247"/>
      <c r="AE47" s="247"/>
      <c r="AF47" s="250"/>
    </row>
    <row r="48" spans="1:32" s="2" customFormat="1" ht="20.100000000000001" customHeight="1">
      <c r="A48" s="227" t="s">
        <v>187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9"/>
      <c r="Q48" s="229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32"/>
    </row>
    <row r="49" spans="1:32" s="2" customFormat="1" ht="20.100000000000001" customHeight="1">
      <c r="A49" s="207" t="s">
        <v>88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251"/>
    </row>
    <row r="50" spans="1:32" s="2" customFormat="1" ht="33" customHeight="1">
      <c r="A50" s="209" t="s">
        <v>4</v>
      </c>
      <c r="B50" s="17" t="s">
        <v>5</v>
      </c>
      <c r="C50" s="17" t="s">
        <v>156</v>
      </c>
      <c r="D50" s="173" t="s">
        <v>188</v>
      </c>
      <c r="E50" s="174"/>
      <c r="F50" s="174"/>
      <c r="G50" s="174"/>
      <c r="H50" s="174"/>
      <c r="I50" s="192"/>
      <c r="J50" s="173" t="s">
        <v>189</v>
      </c>
      <c r="K50" s="174"/>
      <c r="L50" s="174"/>
      <c r="M50" s="174"/>
      <c r="N50" s="174"/>
      <c r="O50" s="192"/>
      <c r="P50" s="193" t="s">
        <v>159</v>
      </c>
      <c r="Q50" s="191"/>
      <c r="R50" s="6" t="s">
        <v>9</v>
      </c>
      <c r="S50" s="194" t="s">
        <v>10</v>
      </c>
      <c r="T50" s="188"/>
      <c r="U50" s="188"/>
      <c r="V50" s="188"/>
      <c r="W50" s="188"/>
      <c r="X50" s="189"/>
      <c r="Y50" s="17" t="s">
        <v>13</v>
      </c>
      <c r="Z50" s="17" t="s">
        <v>11</v>
      </c>
      <c r="AA50" s="194" t="s">
        <v>12</v>
      </c>
      <c r="AB50" s="189"/>
      <c r="AC50" s="173" t="s">
        <v>160</v>
      </c>
      <c r="AD50" s="174"/>
      <c r="AE50" s="174"/>
      <c r="AF50" s="210"/>
    </row>
    <row r="51" spans="1:32" s="2" customFormat="1">
      <c r="A51" s="209"/>
      <c r="B51" s="17"/>
      <c r="C51" s="17"/>
      <c r="D51" s="17" t="s">
        <v>161</v>
      </c>
      <c r="E51" s="17" t="s">
        <v>162</v>
      </c>
      <c r="F51" s="17" t="s">
        <v>163</v>
      </c>
      <c r="G51" s="17" t="s">
        <v>164</v>
      </c>
      <c r="H51" s="17">
        <v>1093</v>
      </c>
      <c r="I51" s="17">
        <v>2093</v>
      </c>
      <c r="J51" s="17" t="s">
        <v>161</v>
      </c>
      <c r="K51" s="17" t="s">
        <v>162</v>
      </c>
      <c r="L51" s="17" t="s">
        <v>163</v>
      </c>
      <c r="M51" s="17" t="s">
        <v>164</v>
      </c>
      <c r="N51" s="17">
        <v>1093</v>
      </c>
      <c r="O51" s="17">
        <v>2093</v>
      </c>
      <c r="P51" s="122"/>
      <c r="Q51" s="122"/>
      <c r="R51" s="6"/>
      <c r="S51" s="93" t="s">
        <v>161</v>
      </c>
      <c r="T51" s="94" t="s">
        <v>162</v>
      </c>
      <c r="U51" s="93" t="s">
        <v>163</v>
      </c>
      <c r="V51" s="94" t="s">
        <v>164</v>
      </c>
      <c r="W51" s="94"/>
      <c r="X51" s="93"/>
      <c r="Y51" s="17"/>
      <c r="Z51" s="17"/>
      <c r="AA51" s="17"/>
      <c r="AB51" s="6"/>
      <c r="AC51" s="17" t="s">
        <v>165</v>
      </c>
      <c r="AD51" s="17" t="s">
        <v>166</v>
      </c>
      <c r="AE51" s="17"/>
      <c r="AF51" s="211"/>
    </row>
    <row r="52" spans="1:32" s="2" customFormat="1" ht="20.100000000000001" customHeight="1">
      <c r="A52" s="212">
        <v>90120</v>
      </c>
      <c r="B52" s="10" t="s">
        <v>174</v>
      </c>
      <c r="C52" s="10" t="s">
        <v>177</v>
      </c>
      <c r="D52" s="103">
        <v>0.83455699465442279</v>
      </c>
      <c r="E52" s="103">
        <v>0.83455699465442279</v>
      </c>
      <c r="F52" s="103">
        <v>0.83455699465442279</v>
      </c>
      <c r="G52" s="103">
        <v>0.83455699465442279</v>
      </c>
      <c r="H52" s="10"/>
      <c r="I52" s="10"/>
      <c r="J52" s="103">
        <v>2.3533330000000001</v>
      </c>
      <c r="K52" s="103">
        <v>2.3533330000000001</v>
      </c>
      <c r="L52" s="103">
        <v>2.3533330000000001</v>
      </c>
      <c r="M52" s="103">
        <v>2.3533330000000001</v>
      </c>
      <c r="N52" s="10"/>
      <c r="O52" s="10"/>
      <c r="P52" s="4" t="s">
        <v>190</v>
      </c>
      <c r="Q52" s="4"/>
      <c r="R52" s="7" t="s">
        <v>171</v>
      </c>
      <c r="S52" s="10">
        <v>0.53</v>
      </c>
      <c r="T52" s="10">
        <v>0.5</v>
      </c>
      <c r="U52" s="10">
        <v>0.2</v>
      </c>
      <c r="V52" s="10">
        <v>0.23</v>
      </c>
      <c r="W52" s="10"/>
      <c r="X52" s="10"/>
      <c r="Y52" s="10">
        <v>0.74</v>
      </c>
      <c r="Z52" s="10" t="s">
        <v>178</v>
      </c>
      <c r="AA52" s="10"/>
      <c r="AB52" s="10" t="s">
        <v>118</v>
      </c>
      <c r="AC52" s="4" t="s">
        <v>168</v>
      </c>
      <c r="AD52" s="4" t="s">
        <v>168</v>
      </c>
      <c r="AE52" s="4"/>
      <c r="AF52" s="252"/>
    </row>
    <row r="53" spans="1:32" s="2" customFormat="1">
      <c r="A53" s="215">
        <v>100120</v>
      </c>
      <c r="B53" s="9" t="s">
        <v>179</v>
      </c>
      <c r="C53" s="9" t="s">
        <v>179</v>
      </c>
      <c r="D53" s="102">
        <v>0.83012840954594957</v>
      </c>
      <c r="E53" s="102">
        <v>0.83012840954594957</v>
      </c>
      <c r="F53" s="102">
        <v>0.83012840954594957</v>
      </c>
      <c r="G53" s="102">
        <v>0.83012840954594957</v>
      </c>
      <c r="H53" s="9"/>
      <c r="I53" s="9"/>
      <c r="J53" s="102">
        <v>2.2544330000000001</v>
      </c>
      <c r="K53" s="102">
        <v>2.2544330000000001</v>
      </c>
      <c r="L53" s="102">
        <v>2.2544330000000001</v>
      </c>
      <c r="M53" s="102">
        <v>2.2544330000000001</v>
      </c>
      <c r="N53" s="9"/>
      <c r="O53" s="9"/>
      <c r="P53" s="14" t="s">
        <v>190</v>
      </c>
      <c r="Q53" s="14"/>
      <c r="R53" s="16" t="s">
        <v>171</v>
      </c>
      <c r="S53" s="9">
        <v>0.53</v>
      </c>
      <c r="T53" s="9">
        <v>0.5</v>
      </c>
      <c r="U53" s="9">
        <v>0.2</v>
      </c>
      <c r="V53" s="9">
        <v>0.23</v>
      </c>
      <c r="W53" s="9"/>
      <c r="X53" s="9"/>
      <c r="Y53" s="9">
        <v>0.81</v>
      </c>
      <c r="Z53" s="9" t="s">
        <v>180</v>
      </c>
      <c r="AA53" s="9"/>
      <c r="AB53" s="9" t="s">
        <v>118</v>
      </c>
      <c r="AC53" s="14" t="s">
        <v>168</v>
      </c>
      <c r="AD53" s="14" t="s">
        <v>168</v>
      </c>
      <c r="AE53" s="14"/>
      <c r="AF53" s="253"/>
    </row>
    <row r="54" spans="1:32">
      <c r="A54" s="217">
        <v>120120</v>
      </c>
      <c r="B54" s="219" t="s">
        <v>177</v>
      </c>
      <c r="C54" s="219" t="s">
        <v>177</v>
      </c>
      <c r="D54" s="235">
        <v>0.89774239254949995</v>
      </c>
      <c r="E54" s="235">
        <v>0.89774239254949995</v>
      </c>
      <c r="F54" s="235">
        <v>0.89774239254949995</v>
      </c>
      <c r="G54" s="235">
        <v>0.89774239254949995</v>
      </c>
      <c r="H54" s="219"/>
      <c r="I54" s="219"/>
      <c r="J54" s="235">
        <v>2.7700329999999997</v>
      </c>
      <c r="K54" s="235">
        <v>2.7700329999999997</v>
      </c>
      <c r="L54" s="235">
        <v>2.7700329999999997</v>
      </c>
      <c r="M54" s="235">
        <v>2.7700329999999997</v>
      </c>
      <c r="N54" s="219"/>
      <c r="O54" s="219"/>
      <c r="P54" s="223" t="s">
        <v>190</v>
      </c>
      <c r="Q54" s="223"/>
      <c r="R54" s="236" t="s">
        <v>171</v>
      </c>
      <c r="S54" s="219">
        <v>0.53</v>
      </c>
      <c r="T54" s="219">
        <v>0.5</v>
      </c>
      <c r="U54" s="218">
        <v>0.2</v>
      </c>
      <c r="V54" s="219">
        <v>0.23</v>
      </c>
      <c r="W54" s="219"/>
      <c r="X54" s="219"/>
      <c r="Y54" s="219">
        <v>1.18</v>
      </c>
      <c r="Z54" s="219" t="s">
        <v>183</v>
      </c>
      <c r="AA54" s="219"/>
      <c r="AB54" s="218" t="s">
        <v>118</v>
      </c>
      <c r="AC54" s="223" t="s">
        <v>168</v>
      </c>
      <c r="AD54" s="223" t="s">
        <v>168</v>
      </c>
      <c r="AE54" s="223"/>
      <c r="AF54" s="226"/>
    </row>
    <row r="55" spans="1:32" s="13" customFormat="1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42"/>
      <c r="Q55" s="242"/>
      <c r="R55" s="254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42"/>
      <c r="AD55" s="242"/>
      <c r="AE55" s="242"/>
      <c r="AF55" s="255"/>
    </row>
    <row r="56" spans="1:32" s="13" customForma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2"/>
      <c r="Q56" s="42"/>
      <c r="R56" s="4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2"/>
      <c r="AD56" s="42"/>
      <c r="AE56" s="42"/>
      <c r="AF56" s="43"/>
    </row>
    <row r="57" spans="1:32" s="13" customFormat="1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9"/>
      <c r="Q57" s="249"/>
      <c r="R57" s="264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9"/>
      <c r="AD57" s="249"/>
      <c r="AE57" s="249"/>
      <c r="AF57" s="265"/>
    </row>
    <row r="58" spans="1:32" ht="30" customHeight="1">
      <c r="A58" s="227" t="s">
        <v>191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9"/>
      <c r="Q58" s="229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32"/>
    </row>
    <row r="59" spans="1:32" s="2" customFormat="1" ht="30" customHeight="1">
      <c r="A59" s="207" t="s">
        <v>88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121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256"/>
    </row>
    <row r="60" spans="1:32" s="2" customFormat="1" ht="50.25" customHeight="1">
      <c r="A60" s="209" t="s">
        <v>4</v>
      </c>
      <c r="B60" s="17" t="s">
        <v>5</v>
      </c>
      <c r="C60" s="17" t="s">
        <v>156</v>
      </c>
      <c r="D60" s="173" t="s">
        <v>188</v>
      </c>
      <c r="E60" s="174"/>
      <c r="F60" s="174"/>
      <c r="G60" s="174"/>
      <c r="H60" s="174"/>
      <c r="I60" s="192"/>
      <c r="J60" s="173" t="s">
        <v>158</v>
      </c>
      <c r="K60" s="174"/>
      <c r="L60" s="174"/>
      <c r="M60" s="174"/>
      <c r="N60" s="174"/>
      <c r="O60" s="192"/>
      <c r="P60" s="193" t="s">
        <v>159</v>
      </c>
      <c r="Q60" s="191"/>
      <c r="R60" s="6" t="s">
        <v>9</v>
      </c>
      <c r="S60" s="194" t="s">
        <v>10</v>
      </c>
      <c r="T60" s="188"/>
      <c r="U60" s="188"/>
      <c r="V60" s="188"/>
      <c r="W60" s="188"/>
      <c r="X60" s="189"/>
      <c r="Y60" s="17" t="s">
        <v>13</v>
      </c>
      <c r="Z60" s="17" t="s">
        <v>11</v>
      </c>
      <c r="AA60" s="194" t="s">
        <v>12</v>
      </c>
      <c r="AB60" s="189"/>
      <c r="AC60" s="173" t="s">
        <v>160</v>
      </c>
      <c r="AD60" s="174"/>
      <c r="AE60" s="174"/>
      <c r="AF60" s="210"/>
    </row>
    <row r="61" spans="1:32" s="2" customFormat="1">
      <c r="A61" s="209"/>
      <c r="B61" s="17"/>
      <c r="C61" s="17"/>
      <c r="D61" s="17" t="s">
        <v>161</v>
      </c>
      <c r="E61" s="17" t="s">
        <v>162</v>
      </c>
      <c r="F61" s="17" t="s">
        <v>163</v>
      </c>
      <c r="G61" s="17" t="s">
        <v>164</v>
      </c>
      <c r="H61" s="17">
        <v>1093</v>
      </c>
      <c r="I61" s="17">
        <v>2093</v>
      </c>
      <c r="J61" s="17" t="s">
        <v>161</v>
      </c>
      <c r="K61" s="17" t="s">
        <v>162</v>
      </c>
      <c r="L61" s="17" t="s">
        <v>163</v>
      </c>
      <c r="M61" s="17" t="s">
        <v>164</v>
      </c>
      <c r="N61" s="17">
        <v>1093</v>
      </c>
      <c r="O61" s="17">
        <v>2093</v>
      </c>
      <c r="P61" s="122"/>
      <c r="Q61" s="122"/>
      <c r="R61" s="6"/>
      <c r="S61" s="6" t="s">
        <v>161</v>
      </c>
      <c r="T61" s="17" t="s">
        <v>162</v>
      </c>
      <c r="U61" s="6" t="s">
        <v>163</v>
      </c>
      <c r="V61" s="17" t="s">
        <v>164</v>
      </c>
      <c r="W61" s="17">
        <v>1093</v>
      </c>
      <c r="X61" s="6">
        <v>2093</v>
      </c>
      <c r="Y61" s="17"/>
      <c r="Z61" s="17"/>
      <c r="AA61" s="17"/>
      <c r="AB61" s="6"/>
      <c r="AC61" s="17" t="s">
        <v>165</v>
      </c>
      <c r="AD61" s="17" t="s">
        <v>166</v>
      </c>
      <c r="AE61" s="17"/>
      <c r="AF61" s="211"/>
    </row>
    <row r="62" spans="1:32" s="13" customFormat="1">
      <c r="A62" s="212">
        <v>100100</v>
      </c>
      <c r="B62" s="12" t="s">
        <v>179</v>
      </c>
      <c r="C62" s="12" t="s">
        <v>179</v>
      </c>
      <c r="D62" s="103">
        <v>0.88468339105614802</v>
      </c>
      <c r="E62" s="103">
        <v>0.88468339105614802</v>
      </c>
      <c r="F62" s="103">
        <v>0.88468339105614802</v>
      </c>
      <c r="G62" s="103">
        <v>0.88468339105614802</v>
      </c>
      <c r="H62" s="12"/>
      <c r="I62" s="12"/>
      <c r="J62" s="103">
        <v>2.9750730000000005</v>
      </c>
      <c r="K62" s="103">
        <v>2.9750730000000005</v>
      </c>
      <c r="L62" s="103">
        <v>2.9750730000000005</v>
      </c>
      <c r="M62" s="103">
        <v>2.9750730000000005</v>
      </c>
      <c r="N62" s="12"/>
      <c r="O62" s="12"/>
      <c r="P62" s="5" t="s">
        <v>192</v>
      </c>
      <c r="Q62" s="5"/>
      <c r="R62" s="104" t="s">
        <v>171</v>
      </c>
      <c r="S62" s="12" t="s">
        <v>172</v>
      </c>
      <c r="T62" s="12"/>
      <c r="U62" s="12"/>
      <c r="V62" s="12"/>
      <c r="W62" s="12"/>
      <c r="X62" s="12"/>
      <c r="Y62" s="12">
        <v>0.81</v>
      </c>
      <c r="Z62" s="12" t="s">
        <v>180</v>
      </c>
      <c r="AA62" s="12"/>
      <c r="AB62" s="12" t="s">
        <v>118</v>
      </c>
      <c r="AC62" s="5" t="s">
        <v>193</v>
      </c>
      <c r="AD62" s="5" t="s">
        <v>193</v>
      </c>
      <c r="AE62" s="5"/>
      <c r="AF62" s="257"/>
    </row>
    <row r="63" spans="1:32">
      <c r="A63" s="258">
        <v>120120</v>
      </c>
      <c r="B63" s="259" t="s">
        <v>177</v>
      </c>
      <c r="C63" s="259" t="s">
        <v>177</v>
      </c>
      <c r="D63" s="260">
        <v>0.94704955398891721</v>
      </c>
      <c r="E63" s="260">
        <v>0.94704955398891721</v>
      </c>
      <c r="F63" s="260">
        <v>0.94704955398891721</v>
      </c>
      <c r="G63" s="260">
        <v>0.94704955398891721</v>
      </c>
      <c r="H63" s="259"/>
      <c r="I63" s="259"/>
      <c r="J63" s="260">
        <v>3.6186730000000003</v>
      </c>
      <c r="K63" s="260">
        <v>3.6186730000000003</v>
      </c>
      <c r="L63" s="260">
        <v>3.6186730000000003</v>
      </c>
      <c r="M63" s="260">
        <v>3.6186730000000003</v>
      </c>
      <c r="N63" s="259"/>
      <c r="O63" s="259"/>
      <c r="P63" s="261" t="s">
        <v>192</v>
      </c>
      <c r="Q63" s="261"/>
      <c r="R63" s="262" t="s">
        <v>171</v>
      </c>
      <c r="S63" s="259" t="s">
        <v>172</v>
      </c>
      <c r="T63" s="259"/>
      <c r="U63" s="259"/>
      <c r="V63" s="259"/>
      <c r="W63" s="259"/>
      <c r="X63" s="259"/>
      <c r="Y63" s="259">
        <v>1.18</v>
      </c>
      <c r="Z63" s="259" t="s">
        <v>183</v>
      </c>
      <c r="AA63" s="259"/>
      <c r="AB63" s="259" t="s">
        <v>118</v>
      </c>
      <c r="AC63" s="261" t="s">
        <v>193</v>
      </c>
      <c r="AD63" s="261" t="s">
        <v>193</v>
      </c>
      <c r="AE63" s="261"/>
      <c r="AF63" s="263"/>
    </row>
    <row r="67" spans="1:32" ht="18">
      <c r="A67" s="266" t="s">
        <v>194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8"/>
      <c r="Q67" s="268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9"/>
    </row>
    <row r="68" spans="1:32" ht="14.45" customHeight="1">
      <c r="A68" s="270" t="s">
        <v>2</v>
      </c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6"/>
      <c r="Q68" s="126"/>
      <c r="R68" s="125"/>
      <c r="S68" s="125"/>
      <c r="T68" s="176"/>
      <c r="U68" s="176"/>
      <c r="V68" s="176"/>
      <c r="W68" s="176"/>
      <c r="X68" s="176"/>
      <c r="Y68" s="176"/>
      <c r="Z68" s="127"/>
      <c r="AA68" s="128"/>
      <c r="AB68" s="128"/>
      <c r="AC68" s="128"/>
      <c r="AD68" s="128"/>
      <c r="AE68" s="128"/>
      <c r="AF68" s="271"/>
    </row>
    <row r="69" spans="1:32" ht="25.5">
      <c r="A69" s="272" t="s">
        <v>4</v>
      </c>
      <c r="B69" s="130" t="s">
        <v>5</v>
      </c>
      <c r="C69" s="130" t="s">
        <v>156</v>
      </c>
      <c r="D69" s="178" t="s">
        <v>157</v>
      </c>
      <c r="E69" s="179"/>
      <c r="F69" s="179"/>
      <c r="G69" s="179"/>
      <c r="H69" s="179"/>
      <c r="I69" s="180"/>
      <c r="J69" s="178" t="s">
        <v>158</v>
      </c>
      <c r="K69" s="179"/>
      <c r="L69" s="179"/>
      <c r="M69" s="179"/>
      <c r="N69" s="179"/>
      <c r="O69" s="180"/>
      <c r="P69" s="186" t="s">
        <v>159</v>
      </c>
      <c r="Q69" s="187"/>
      <c r="R69" s="131" t="s">
        <v>9</v>
      </c>
      <c r="S69" s="181" t="s">
        <v>10</v>
      </c>
      <c r="T69" s="182"/>
      <c r="U69" s="182"/>
      <c r="V69" s="182"/>
      <c r="W69" s="182"/>
      <c r="X69" s="183"/>
      <c r="Y69" s="130" t="s">
        <v>13</v>
      </c>
      <c r="Z69" s="130" t="s">
        <v>11</v>
      </c>
      <c r="AA69" s="175" t="s">
        <v>12</v>
      </c>
      <c r="AB69" s="177"/>
      <c r="AC69" s="184" t="s">
        <v>160</v>
      </c>
      <c r="AD69" s="185"/>
      <c r="AE69" s="185"/>
      <c r="AF69" s="273"/>
    </row>
    <row r="70" spans="1:32">
      <c r="A70" s="272"/>
      <c r="B70" s="130"/>
      <c r="C70" s="130"/>
      <c r="D70" s="130" t="s">
        <v>195</v>
      </c>
      <c r="E70" s="130" t="s">
        <v>195</v>
      </c>
      <c r="F70" s="132" t="s">
        <v>195</v>
      </c>
      <c r="G70" s="132" t="s">
        <v>195</v>
      </c>
      <c r="H70" s="132">
        <v>1093</v>
      </c>
      <c r="I70" s="132">
        <v>2093</v>
      </c>
      <c r="J70" s="132" t="s">
        <v>195</v>
      </c>
      <c r="K70" s="132" t="s">
        <v>195</v>
      </c>
      <c r="L70" s="132" t="s">
        <v>195</v>
      </c>
      <c r="M70" s="132" t="s">
        <v>195</v>
      </c>
      <c r="N70" s="132">
        <v>1093</v>
      </c>
      <c r="O70" s="132">
        <v>2093</v>
      </c>
      <c r="P70" s="133">
        <v>1093</v>
      </c>
      <c r="Q70" s="133">
        <v>2093</v>
      </c>
      <c r="R70" s="134"/>
      <c r="S70" s="135" t="s">
        <v>195</v>
      </c>
      <c r="T70" s="135" t="s">
        <v>195</v>
      </c>
      <c r="U70" s="135" t="s">
        <v>195</v>
      </c>
      <c r="V70" s="135" t="s">
        <v>195</v>
      </c>
      <c r="W70" s="132">
        <v>1093</v>
      </c>
      <c r="X70" s="134">
        <v>2093</v>
      </c>
      <c r="Y70" s="132"/>
      <c r="Z70" s="130"/>
      <c r="AA70" s="130">
        <v>1093</v>
      </c>
      <c r="AB70" s="129">
        <v>2093</v>
      </c>
      <c r="AC70" s="130" t="s">
        <v>195</v>
      </c>
      <c r="AD70" s="130" t="s">
        <v>195</v>
      </c>
      <c r="AE70" s="130">
        <v>1093</v>
      </c>
      <c r="AF70" s="274">
        <v>2093</v>
      </c>
    </row>
    <row r="71" spans="1:32">
      <c r="A71" s="212">
        <v>60060</v>
      </c>
      <c r="B71" s="12" t="s">
        <v>129</v>
      </c>
      <c r="C71" s="12" t="s">
        <v>129</v>
      </c>
      <c r="D71" s="12" t="s">
        <v>195</v>
      </c>
      <c r="E71" s="12" t="s">
        <v>195</v>
      </c>
      <c r="F71" s="12" t="s">
        <v>195</v>
      </c>
      <c r="G71" s="12" t="s">
        <v>195</v>
      </c>
      <c r="H71" s="12">
        <v>0.45</v>
      </c>
      <c r="I71" s="12">
        <v>0.49</v>
      </c>
      <c r="J71" s="12" t="s">
        <v>195</v>
      </c>
      <c r="K71" s="12" t="s">
        <v>195</v>
      </c>
      <c r="L71" s="12" t="s">
        <v>195</v>
      </c>
      <c r="M71" s="12" t="s">
        <v>195</v>
      </c>
      <c r="N71" s="12">
        <v>1.6</v>
      </c>
      <c r="O71" s="12">
        <v>1.44</v>
      </c>
      <c r="P71" s="12">
        <v>1</v>
      </c>
      <c r="Q71" s="12">
        <v>1.1000000000000001</v>
      </c>
      <c r="R71" s="12">
        <v>1.2</v>
      </c>
      <c r="S71" s="12" t="s">
        <v>195</v>
      </c>
      <c r="T71" s="12" t="s">
        <v>195</v>
      </c>
      <c r="U71" s="12" t="s">
        <v>195</v>
      </c>
      <c r="V71" s="12" t="s">
        <v>195</v>
      </c>
      <c r="W71" s="12">
        <v>0.52</v>
      </c>
      <c r="X71" s="12">
        <v>0.52</v>
      </c>
      <c r="Y71" s="12">
        <v>0.15</v>
      </c>
      <c r="Z71" s="12">
        <v>0.28999999999999998</v>
      </c>
      <c r="AA71" s="12">
        <v>5.0999999999999997E-2</v>
      </c>
      <c r="AB71" s="12">
        <v>4.7E-2</v>
      </c>
      <c r="AC71" s="12" t="s">
        <v>195</v>
      </c>
      <c r="AD71" s="12" t="s">
        <v>195</v>
      </c>
      <c r="AE71" s="12" t="s">
        <v>196</v>
      </c>
      <c r="AF71" s="275" t="s">
        <v>196</v>
      </c>
    </row>
    <row r="72" spans="1:32">
      <c r="A72" s="272">
        <v>80080</v>
      </c>
      <c r="B72" s="129" t="s">
        <v>170</v>
      </c>
      <c r="C72" s="129" t="s">
        <v>170</v>
      </c>
      <c r="D72" s="129" t="s">
        <v>195</v>
      </c>
      <c r="E72" s="129" t="s">
        <v>195</v>
      </c>
      <c r="F72" s="129" t="s">
        <v>195</v>
      </c>
      <c r="G72" s="129" t="s">
        <v>195</v>
      </c>
      <c r="H72" s="129">
        <v>0.47</v>
      </c>
      <c r="I72" s="129">
        <v>0.51</v>
      </c>
      <c r="J72" s="129" t="s">
        <v>195</v>
      </c>
      <c r="K72" s="129" t="s">
        <v>195</v>
      </c>
      <c r="L72" s="129" t="s">
        <v>195</v>
      </c>
      <c r="M72" s="129" t="s">
        <v>195</v>
      </c>
      <c r="N72" s="129">
        <v>2.2400000000000002</v>
      </c>
      <c r="O72" s="129">
        <v>2.02</v>
      </c>
      <c r="P72" s="129">
        <v>1</v>
      </c>
      <c r="Q72" s="129">
        <v>1.1000000000000001</v>
      </c>
      <c r="R72" s="129">
        <v>1.2</v>
      </c>
      <c r="S72" s="129" t="s">
        <v>195</v>
      </c>
      <c r="T72" s="129" t="s">
        <v>195</v>
      </c>
      <c r="U72" s="129" t="s">
        <v>195</v>
      </c>
      <c r="V72" s="129" t="s">
        <v>195</v>
      </c>
      <c r="W72" s="129">
        <v>0.52</v>
      </c>
      <c r="X72" s="129">
        <v>0.52</v>
      </c>
      <c r="Y72" s="129">
        <v>0.19</v>
      </c>
      <c r="Z72" s="129">
        <v>0.45</v>
      </c>
      <c r="AA72" s="129">
        <v>5.0999999999999997E-2</v>
      </c>
      <c r="AB72" s="129">
        <v>4.7E-2</v>
      </c>
      <c r="AC72" s="129" t="s">
        <v>195</v>
      </c>
      <c r="AD72" s="129" t="s">
        <v>195</v>
      </c>
      <c r="AE72" s="129" t="s">
        <v>196</v>
      </c>
      <c r="AF72" s="276" t="s">
        <v>196</v>
      </c>
    </row>
    <row r="73" spans="1:32">
      <c r="A73" s="212">
        <v>60090</v>
      </c>
      <c r="B73" s="12" t="s">
        <v>129</v>
      </c>
      <c r="C73" s="12" t="s">
        <v>174</v>
      </c>
      <c r="D73" s="12" t="s">
        <v>195</v>
      </c>
      <c r="E73" s="12" t="s">
        <v>195</v>
      </c>
      <c r="F73" s="12" t="s">
        <v>195</v>
      </c>
      <c r="G73" s="12" t="s">
        <v>195</v>
      </c>
      <c r="H73" s="12">
        <v>0.47</v>
      </c>
      <c r="I73" s="12">
        <v>0.51</v>
      </c>
      <c r="J73" s="12" t="s">
        <v>195</v>
      </c>
      <c r="K73" s="12" t="s">
        <v>195</v>
      </c>
      <c r="L73" s="12" t="s">
        <v>195</v>
      </c>
      <c r="M73" s="12" t="s">
        <v>195</v>
      </c>
      <c r="N73" s="12">
        <v>2.2400000000000002</v>
      </c>
      <c r="O73" s="12">
        <v>2.02</v>
      </c>
      <c r="P73" s="12">
        <v>1</v>
      </c>
      <c r="Q73" s="12">
        <v>1.1000000000000001</v>
      </c>
      <c r="R73" s="12">
        <v>1.2</v>
      </c>
      <c r="S73" s="12" t="s">
        <v>195</v>
      </c>
      <c r="T73" s="12" t="s">
        <v>195</v>
      </c>
      <c r="U73" s="12" t="s">
        <v>195</v>
      </c>
      <c r="V73" s="12" t="s">
        <v>195</v>
      </c>
      <c r="W73" s="12">
        <v>0.52</v>
      </c>
      <c r="X73" s="12">
        <v>0.52</v>
      </c>
      <c r="Y73" s="12">
        <v>0.19</v>
      </c>
      <c r="Z73" s="12">
        <v>0.45</v>
      </c>
      <c r="AA73" s="12">
        <v>5.0999999999999997E-2</v>
      </c>
      <c r="AB73" s="12">
        <v>4.7E-2</v>
      </c>
      <c r="AC73" s="12" t="s">
        <v>195</v>
      </c>
      <c r="AD73" s="12" t="s">
        <v>195</v>
      </c>
      <c r="AE73" s="12" t="s">
        <v>196</v>
      </c>
      <c r="AF73" s="275" t="s">
        <v>196</v>
      </c>
    </row>
    <row r="74" spans="1:32">
      <c r="A74" s="272">
        <v>90090</v>
      </c>
      <c r="B74" s="129" t="s">
        <v>174</v>
      </c>
      <c r="C74" s="129" t="s">
        <v>174</v>
      </c>
      <c r="D74" s="129" t="s">
        <v>195</v>
      </c>
      <c r="E74" s="129" t="s">
        <v>195</v>
      </c>
      <c r="F74" s="129" t="s">
        <v>195</v>
      </c>
      <c r="G74" s="129" t="s">
        <v>195</v>
      </c>
      <c r="H74" s="129">
        <v>0.55000000000000004</v>
      </c>
      <c r="I74" s="129">
        <v>0.6</v>
      </c>
      <c r="J74" s="129" t="s">
        <v>195</v>
      </c>
      <c r="K74" s="129" t="s">
        <v>195</v>
      </c>
      <c r="L74" s="129" t="s">
        <v>195</v>
      </c>
      <c r="M74" s="129" t="s">
        <v>195</v>
      </c>
      <c r="N74" s="129">
        <v>2.4900000000000002</v>
      </c>
      <c r="O74" s="129">
        <v>2.2799999999999998</v>
      </c>
      <c r="P74" s="129">
        <v>1</v>
      </c>
      <c r="Q74" s="129">
        <v>1.1000000000000001</v>
      </c>
      <c r="R74" s="129">
        <v>1.2</v>
      </c>
      <c r="S74" s="129" t="s">
        <v>195</v>
      </c>
      <c r="T74" s="129" t="s">
        <v>195</v>
      </c>
      <c r="U74" s="129" t="s">
        <v>195</v>
      </c>
      <c r="V74" s="129" t="s">
        <v>195</v>
      </c>
      <c r="W74" s="129">
        <v>0.52</v>
      </c>
      <c r="X74" s="129">
        <v>0.52</v>
      </c>
      <c r="Y74" s="129">
        <v>0.21</v>
      </c>
      <c r="Z74" s="129">
        <v>0.7</v>
      </c>
      <c r="AA74" s="129">
        <v>5.0999999999999997E-2</v>
      </c>
      <c r="AB74" s="129">
        <v>4.7E-2</v>
      </c>
      <c r="AC74" s="129" t="s">
        <v>195</v>
      </c>
      <c r="AD74" s="129" t="s">
        <v>195</v>
      </c>
      <c r="AE74" s="129" t="s">
        <v>196</v>
      </c>
      <c r="AF74" s="276" t="s">
        <v>196</v>
      </c>
    </row>
    <row r="75" spans="1:32">
      <c r="A75" s="212" t="s">
        <v>197</v>
      </c>
      <c r="B75" s="12" t="s">
        <v>174</v>
      </c>
      <c r="C75" s="12" t="s">
        <v>177</v>
      </c>
      <c r="D75" s="12" t="s">
        <v>195</v>
      </c>
      <c r="E75" s="12" t="s">
        <v>195</v>
      </c>
      <c r="F75" s="12" t="s">
        <v>195</v>
      </c>
      <c r="G75" s="12" t="s">
        <v>195</v>
      </c>
      <c r="H75" s="12">
        <v>0.57999999999999996</v>
      </c>
      <c r="I75" s="12">
        <v>0.63</v>
      </c>
      <c r="J75" s="12" t="s">
        <v>195</v>
      </c>
      <c r="K75" s="12" t="s">
        <v>195</v>
      </c>
      <c r="L75" s="12" t="s">
        <v>195</v>
      </c>
      <c r="M75" s="12" t="s">
        <v>195</v>
      </c>
      <c r="N75" s="12">
        <v>2.83</v>
      </c>
      <c r="O75" s="12">
        <v>2.59</v>
      </c>
      <c r="P75" s="12">
        <v>1</v>
      </c>
      <c r="Q75" s="12">
        <v>1.1000000000000001</v>
      </c>
      <c r="R75" s="12">
        <v>1.2</v>
      </c>
      <c r="S75" s="12" t="s">
        <v>195</v>
      </c>
      <c r="T75" s="12" t="s">
        <v>195</v>
      </c>
      <c r="U75" s="12" t="s">
        <v>195</v>
      </c>
      <c r="V75" s="12" t="s">
        <v>195</v>
      </c>
      <c r="W75" s="12">
        <v>0.52</v>
      </c>
      <c r="X75" s="12">
        <v>0.52</v>
      </c>
      <c r="Y75" s="12">
        <v>0.26</v>
      </c>
      <c r="Z75" s="12">
        <v>0.88</v>
      </c>
      <c r="AA75" s="12">
        <v>5.0999999999999997E-2</v>
      </c>
      <c r="AB75" s="12">
        <v>4.7E-2</v>
      </c>
      <c r="AC75" s="12" t="s">
        <v>195</v>
      </c>
      <c r="AD75" s="12" t="s">
        <v>195</v>
      </c>
      <c r="AE75" s="12" t="s">
        <v>196</v>
      </c>
      <c r="AF75" s="275" t="s">
        <v>196</v>
      </c>
    </row>
    <row r="76" spans="1:32">
      <c r="A76" s="272">
        <v>100100</v>
      </c>
      <c r="B76" s="129" t="s">
        <v>179</v>
      </c>
      <c r="C76" s="129" t="s">
        <v>179</v>
      </c>
      <c r="D76" s="129" t="s">
        <v>195</v>
      </c>
      <c r="E76" s="129" t="s">
        <v>195</v>
      </c>
      <c r="F76" s="129" t="s">
        <v>195</v>
      </c>
      <c r="G76" s="129" t="s">
        <v>195</v>
      </c>
      <c r="H76" s="129">
        <v>0.57999999999999996</v>
      </c>
      <c r="I76" s="129">
        <v>0.63</v>
      </c>
      <c r="J76" s="129" t="s">
        <v>195</v>
      </c>
      <c r="K76" s="129" t="s">
        <v>195</v>
      </c>
      <c r="L76" s="129" t="s">
        <v>195</v>
      </c>
      <c r="M76" s="129" t="s">
        <v>195</v>
      </c>
      <c r="N76" s="129">
        <v>2.83</v>
      </c>
      <c r="O76" s="129">
        <v>2.59</v>
      </c>
      <c r="P76" s="129">
        <v>1</v>
      </c>
      <c r="Q76" s="129">
        <v>1.1000000000000001</v>
      </c>
      <c r="R76" s="129">
        <v>1.2</v>
      </c>
      <c r="S76" s="129" t="s">
        <v>195</v>
      </c>
      <c r="T76" s="129" t="s">
        <v>195</v>
      </c>
      <c r="U76" s="129" t="s">
        <v>195</v>
      </c>
      <c r="V76" s="129" t="s">
        <v>195</v>
      </c>
      <c r="W76" s="129">
        <v>0.52</v>
      </c>
      <c r="X76" s="129">
        <v>0.52</v>
      </c>
      <c r="Y76" s="129">
        <v>0.24</v>
      </c>
      <c r="Z76" s="129">
        <v>0.88</v>
      </c>
      <c r="AA76" s="129">
        <v>5.0999999999999997E-2</v>
      </c>
      <c r="AB76" s="129">
        <v>4.7E-2</v>
      </c>
      <c r="AC76" s="129" t="s">
        <v>195</v>
      </c>
      <c r="AD76" s="129" t="s">
        <v>195</v>
      </c>
      <c r="AE76" s="129" t="s">
        <v>196</v>
      </c>
      <c r="AF76" s="276" t="s">
        <v>196</v>
      </c>
    </row>
    <row r="77" spans="1:32">
      <c r="A77" s="212">
        <v>120120</v>
      </c>
      <c r="B77" s="12" t="s">
        <v>177</v>
      </c>
      <c r="C77" s="12" t="s">
        <v>177</v>
      </c>
      <c r="D77" s="12" t="s">
        <v>195</v>
      </c>
      <c r="E77" s="12" t="s">
        <v>195</v>
      </c>
      <c r="F77" s="12" t="s">
        <v>195</v>
      </c>
      <c r="G77" s="12" t="s">
        <v>195</v>
      </c>
      <c r="H77" s="12">
        <v>0.63</v>
      </c>
      <c r="I77" s="12">
        <v>0.68</v>
      </c>
      <c r="J77" s="12" t="s">
        <v>195</v>
      </c>
      <c r="K77" s="12" t="s">
        <v>195</v>
      </c>
      <c r="L77" s="12" t="s">
        <v>195</v>
      </c>
      <c r="M77" s="12" t="s">
        <v>195</v>
      </c>
      <c r="N77" s="12">
        <v>3.56</v>
      </c>
      <c r="O77" s="12">
        <v>3.29</v>
      </c>
      <c r="P77" s="12">
        <v>1</v>
      </c>
      <c r="Q77" s="12">
        <v>1.1000000000000001</v>
      </c>
      <c r="R77" s="12">
        <v>1.2</v>
      </c>
      <c r="S77" s="12" t="s">
        <v>195</v>
      </c>
      <c r="T77" s="12" t="s">
        <v>195</v>
      </c>
      <c r="U77" s="12" t="s">
        <v>195</v>
      </c>
      <c r="V77" s="12" t="s">
        <v>195</v>
      </c>
      <c r="W77" s="12">
        <v>0.52</v>
      </c>
      <c r="X77" s="12">
        <v>0.52</v>
      </c>
      <c r="Y77" s="12">
        <v>0.28000000000000003</v>
      </c>
      <c r="Z77" s="12">
        <v>1.3</v>
      </c>
      <c r="AA77" s="12">
        <v>5.0999999999999997E-2</v>
      </c>
      <c r="AB77" s="12">
        <v>4.7E-2</v>
      </c>
      <c r="AC77" s="12" t="s">
        <v>195</v>
      </c>
      <c r="AD77" s="12" t="s">
        <v>195</v>
      </c>
      <c r="AE77" s="12" t="s">
        <v>196</v>
      </c>
      <c r="AF77" s="275" t="s">
        <v>196</v>
      </c>
    </row>
    <row r="78" spans="1:32">
      <c r="A78" s="2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275"/>
    </row>
    <row r="79" spans="1:32">
      <c r="A79" s="2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275"/>
    </row>
    <row r="80" spans="1:3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9"/>
      <c r="Q80" s="279"/>
      <c r="R80" s="278"/>
      <c r="S80" s="278"/>
      <c r="T80" s="278"/>
      <c r="U80" s="278"/>
      <c r="V80" s="278"/>
      <c r="W80" s="280"/>
      <c r="X80" s="280"/>
      <c r="Y80" s="280"/>
      <c r="Z80" s="278"/>
      <c r="AA80" s="278"/>
      <c r="AB80" s="278"/>
      <c r="AC80" s="278"/>
      <c r="AD80" s="278"/>
      <c r="AE80" s="278"/>
      <c r="AF80" s="281"/>
    </row>
    <row r="82" spans="1:32" ht="18">
      <c r="A82" s="282" t="s">
        <v>198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4"/>
    </row>
    <row r="83" spans="1:32" ht="14.45" customHeight="1">
      <c r="A83" s="272" t="s">
        <v>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6"/>
    </row>
    <row r="84" spans="1:32" ht="25.5" customHeight="1">
      <c r="A84" s="272" t="s">
        <v>4</v>
      </c>
      <c r="B84" s="130" t="s">
        <v>5</v>
      </c>
      <c r="C84" s="130" t="s">
        <v>156</v>
      </c>
      <c r="D84" s="129" t="s">
        <v>157</v>
      </c>
      <c r="E84" s="129"/>
      <c r="F84" s="129"/>
      <c r="G84" s="129"/>
      <c r="H84" s="129"/>
      <c r="I84" s="129"/>
      <c r="J84" s="129" t="s">
        <v>158</v>
      </c>
      <c r="K84" s="129"/>
      <c r="L84" s="129"/>
      <c r="M84" s="129"/>
      <c r="N84" s="129"/>
      <c r="O84" s="129"/>
      <c r="P84" s="129" t="s">
        <v>159</v>
      </c>
      <c r="Q84" s="129"/>
      <c r="R84" s="129" t="s">
        <v>9</v>
      </c>
      <c r="S84" s="175" t="s">
        <v>10</v>
      </c>
      <c r="T84" s="176"/>
      <c r="U84" s="176"/>
      <c r="V84" s="176"/>
      <c r="W84" s="176"/>
      <c r="X84" s="177"/>
      <c r="Y84" s="129" t="s">
        <v>13</v>
      </c>
      <c r="Z84" s="129" t="s">
        <v>11</v>
      </c>
      <c r="AA84" s="129" t="s">
        <v>12</v>
      </c>
      <c r="AB84" s="129"/>
      <c r="AC84" s="129" t="s">
        <v>160</v>
      </c>
      <c r="AD84" s="129"/>
      <c r="AE84" s="129"/>
      <c r="AF84" s="276"/>
    </row>
    <row r="85" spans="1:32">
      <c r="A85" s="272"/>
      <c r="B85" s="129"/>
      <c r="C85" s="129"/>
      <c r="D85" s="129" t="s">
        <v>195</v>
      </c>
      <c r="E85" s="129" t="s">
        <v>195</v>
      </c>
      <c r="F85" s="129" t="s">
        <v>195</v>
      </c>
      <c r="G85" s="129" t="s">
        <v>195</v>
      </c>
      <c r="H85" s="129">
        <v>1093</v>
      </c>
      <c r="I85" s="129">
        <v>2093</v>
      </c>
      <c r="J85" s="129" t="s">
        <v>195</v>
      </c>
      <c r="K85" s="129" t="s">
        <v>195</v>
      </c>
      <c r="L85" s="129" t="s">
        <v>195</v>
      </c>
      <c r="M85" s="129" t="s">
        <v>195</v>
      </c>
      <c r="N85" s="129">
        <v>1093</v>
      </c>
      <c r="O85" s="129">
        <v>2093</v>
      </c>
      <c r="P85" s="129">
        <v>1093</v>
      </c>
      <c r="Q85" s="129">
        <v>2093</v>
      </c>
      <c r="R85" s="129"/>
      <c r="S85" s="129" t="s">
        <v>195</v>
      </c>
      <c r="T85" s="129" t="s">
        <v>195</v>
      </c>
      <c r="U85" s="129" t="s">
        <v>195</v>
      </c>
      <c r="V85" s="129" t="s">
        <v>195</v>
      </c>
      <c r="W85" s="129">
        <v>1093</v>
      </c>
      <c r="X85" s="129">
        <v>2093</v>
      </c>
      <c r="Y85" s="129"/>
      <c r="Z85" s="129"/>
      <c r="AA85" s="129">
        <v>1093</v>
      </c>
      <c r="AB85" s="129">
        <v>2093</v>
      </c>
      <c r="AC85" s="129" t="s">
        <v>195</v>
      </c>
      <c r="AD85" s="129" t="s">
        <v>195</v>
      </c>
      <c r="AE85" s="129">
        <v>1093</v>
      </c>
      <c r="AF85" s="276">
        <v>2093</v>
      </c>
    </row>
    <row r="86" spans="1:32">
      <c r="A86" s="212">
        <v>60060</v>
      </c>
      <c r="B86" s="12" t="s">
        <v>129</v>
      </c>
      <c r="C86" s="12" t="s">
        <v>129</v>
      </c>
      <c r="D86" s="12" t="s">
        <v>195</v>
      </c>
      <c r="E86" s="12" t="s">
        <v>195</v>
      </c>
      <c r="F86" s="12" t="s">
        <v>195</v>
      </c>
      <c r="G86" s="12" t="s">
        <v>195</v>
      </c>
      <c r="H86" s="12">
        <v>0.41</v>
      </c>
      <c r="I86" s="12">
        <v>0.45</v>
      </c>
      <c r="J86" s="12" t="s">
        <v>195</v>
      </c>
      <c r="K86" s="12" t="s">
        <v>195</v>
      </c>
      <c r="L86" s="12" t="s">
        <v>195</v>
      </c>
      <c r="M86" s="12" t="s">
        <v>195</v>
      </c>
      <c r="N86" s="12">
        <v>1.6</v>
      </c>
      <c r="O86" s="12">
        <v>1.44</v>
      </c>
      <c r="P86" s="12">
        <v>0.9</v>
      </c>
      <c r="Q86" s="12">
        <v>1</v>
      </c>
      <c r="R86" s="12">
        <v>1</v>
      </c>
      <c r="S86" s="12" t="s">
        <v>195</v>
      </c>
      <c r="T86" s="12" t="s">
        <v>195</v>
      </c>
      <c r="U86" s="12" t="s">
        <v>195</v>
      </c>
      <c r="V86" s="12" t="s">
        <v>195</v>
      </c>
      <c r="W86" s="12">
        <v>0.49</v>
      </c>
      <c r="X86" s="12">
        <v>0.49</v>
      </c>
      <c r="Y86" s="12">
        <v>0.15</v>
      </c>
      <c r="Z86" s="12">
        <v>0.28999999999999998</v>
      </c>
      <c r="AA86" s="12">
        <v>5.0999999999999997E-2</v>
      </c>
      <c r="AB86" s="12">
        <v>4.8000000000000001E-2</v>
      </c>
      <c r="AC86" s="12" t="s">
        <v>195</v>
      </c>
      <c r="AD86" s="12" t="s">
        <v>195</v>
      </c>
      <c r="AE86" s="12" t="s">
        <v>199</v>
      </c>
      <c r="AF86" s="275" t="s">
        <v>200</v>
      </c>
    </row>
    <row r="87" spans="1:32">
      <c r="A87" s="272">
        <v>80080</v>
      </c>
      <c r="B87" s="129" t="s">
        <v>170</v>
      </c>
      <c r="C87" s="129" t="s">
        <v>170</v>
      </c>
      <c r="D87" s="129" t="s">
        <v>195</v>
      </c>
      <c r="E87" s="129" t="s">
        <v>195</v>
      </c>
      <c r="F87" s="129" t="s">
        <v>195</v>
      </c>
      <c r="G87" s="129" t="s">
        <v>195</v>
      </c>
      <c r="H87" s="129">
        <v>0.42</v>
      </c>
      <c r="I87" s="129">
        <v>0.46</v>
      </c>
      <c r="J87" s="129" t="s">
        <v>195</v>
      </c>
      <c r="K87" s="129" t="s">
        <v>195</v>
      </c>
      <c r="L87" s="129" t="s">
        <v>195</v>
      </c>
      <c r="M87" s="129" t="s">
        <v>195</v>
      </c>
      <c r="N87" s="129">
        <v>2.2400000000000002</v>
      </c>
      <c r="O87" s="129">
        <v>2.02</v>
      </c>
      <c r="P87" s="129">
        <v>0.9</v>
      </c>
      <c r="Q87" s="129">
        <v>1</v>
      </c>
      <c r="R87" s="129">
        <v>1</v>
      </c>
      <c r="S87" s="129" t="s">
        <v>195</v>
      </c>
      <c r="T87" s="129" t="s">
        <v>195</v>
      </c>
      <c r="U87" s="129" t="s">
        <v>195</v>
      </c>
      <c r="V87" s="129" t="s">
        <v>195</v>
      </c>
      <c r="W87" s="129">
        <v>0.49</v>
      </c>
      <c r="X87" s="129">
        <v>0.49</v>
      </c>
      <c r="Y87" s="129">
        <v>0.19</v>
      </c>
      <c r="Z87" s="129">
        <v>0.45</v>
      </c>
      <c r="AA87" s="129">
        <v>5.0999999999999997E-2</v>
      </c>
      <c r="AB87" s="129">
        <v>4.8000000000000001E-2</v>
      </c>
      <c r="AC87" s="129" t="s">
        <v>195</v>
      </c>
      <c r="AD87" s="129" t="s">
        <v>195</v>
      </c>
      <c r="AE87" s="129" t="s">
        <v>199</v>
      </c>
      <c r="AF87" s="276" t="s">
        <v>200</v>
      </c>
    </row>
    <row r="88" spans="1:32">
      <c r="A88" s="212">
        <v>60090</v>
      </c>
      <c r="B88" s="12" t="s">
        <v>129</v>
      </c>
      <c r="C88" s="12" t="s">
        <v>174</v>
      </c>
      <c r="D88" s="12" t="s">
        <v>195</v>
      </c>
      <c r="E88" s="12" t="s">
        <v>195</v>
      </c>
      <c r="F88" s="12" t="s">
        <v>195</v>
      </c>
      <c r="G88" s="12" t="s">
        <v>195</v>
      </c>
      <c r="H88" s="12">
        <v>0.42</v>
      </c>
      <c r="I88" s="12">
        <v>0.46</v>
      </c>
      <c r="J88" s="12" t="s">
        <v>195</v>
      </c>
      <c r="K88" s="12" t="s">
        <v>195</v>
      </c>
      <c r="L88" s="12" t="s">
        <v>195</v>
      </c>
      <c r="M88" s="12" t="s">
        <v>195</v>
      </c>
      <c r="N88" s="12">
        <v>2.2400000000000002</v>
      </c>
      <c r="O88" s="12">
        <v>2.02</v>
      </c>
      <c r="P88" s="12">
        <v>0.9</v>
      </c>
      <c r="Q88" s="12">
        <v>1</v>
      </c>
      <c r="R88" s="12">
        <v>1</v>
      </c>
      <c r="S88" s="12" t="s">
        <v>195</v>
      </c>
      <c r="T88" s="12" t="s">
        <v>195</v>
      </c>
      <c r="U88" s="12" t="s">
        <v>195</v>
      </c>
      <c r="V88" s="12" t="s">
        <v>195</v>
      </c>
      <c r="W88" s="12">
        <v>0.49</v>
      </c>
      <c r="X88" s="12">
        <v>0.49</v>
      </c>
      <c r="Y88" s="12">
        <v>0.19</v>
      </c>
      <c r="Z88" s="12">
        <v>0.45</v>
      </c>
      <c r="AA88" s="12">
        <v>5.0999999999999997E-2</v>
      </c>
      <c r="AB88" s="12">
        <v>4.8000000000000001E-2</v>
      </c>
      <c r="AC88" s="12" t="s">
        <v>195</v>
      </c>
      <c r="AD88" s="12" t="s">
        <v>195</v>
      </c>
      <c r="AE88" s="12" t="s">
        <v>199</v>
      </c>
      <c r="AF88" s="275" t="s">
        <v>200</v>
      </c>
    </row>
    <row r="89" spans="1:32">
      <c r="A89" s="272">
        <v>90090</v>
      </c>
      <c r="B89" s="129" t="s">
        <v>174</v>
      </c>
      <c r="C89" s="129" t="s">
        <v>174</v>
      </c>
      <c r="D89" s="129" t="s">
        <v>195</v>
      </c>
      <c r="E89" s="129" t="s">
        <v>195</v>
      </c>
      <c r="F89" s="129" t="s">
        <v>195</v>
      </c>
      <c r="G89" s="129" t="s">
        <v>195</v>
      </c>
      <c r="H89" s="129">
        <v>0.49</v>
      </c>
      <c r="I89" s="129">
        <v>0.53</v>
      </c>
      <c r="J89" s="129" t="s">
        <v>195</v>
      </c>
      <c r="K89" s="129" t="s">
        <v>195</v>
      </c>
      <c r="L89" s="129" t="s">
        <v>195</v>
      </c>
      <c r="M89" s="129" t="s">
        <v>195</v>
      </c>
      <c r="N89" s="129">
        <v>2.4900000000000002</v>
      </c>
      <c r="O89" s="129">
        <v>2.2799999999999998</v>
      </c>
      <c r="P89" s="129">
        <v>0.9</v>
      </c>
      <c r="Q89" s="129">
        <v>1</v>
      </c>
      <c r="R89" s="129">
        <v>1</v>
      </c>
      <c r="S89" s="129" t="s">
        <v>195</v>
      </c>
      <c r="T89" s="129" t="s">
        <v>195</v>
      </c>
      <c r="U89" s="129" t="s">
        <v>195</v>
      </c>
      <c r="V89" s="129" t="s">
        <v>195</v>
      </c>
      <c r="W89" s="129">
        <v>0.49</v>
      </c>
      <c r="X89" s="129">
        <v>0.49</v>
      </c>
      <c r="Y89" s="129">
        <v>0.21</v>
      </c>
      <c r="Z89" s="129">
        <v>0.7</v>
      </c>
      <c r="AA89" s="129">
        <v>5.0999999999999997E-2</v>
      </c>
      <c r="AB89" s="129">
        <v>4.8000000000000001E-2</v>
      </c>
      <c r="AC89" s="129" t="s">
        <v>195</v>
      </c>
      <c r="AD89" s="129" t="s">
        <v>195</v>
      </c>
      <c r="AE89" s="129" t="s">
        <v>199</v>
      </c>
      <c r="AF89" s="276" t="s">
        <v>200</v>
      </c>
    </row>
    <row r="90" spans="1:32">
      <c r="A90" s="212" t="s">
        <v>197</v>
      </c>
      <c r="B90" s="12" t="s">
        <v>174</v>
      </c>
      <c r="C90" s="12" t="s">
        <v>177</v>
      </c>
      <c r="D90" s="12" t="s">
        <v>195</v>
      </c>
      <c r="E90" s="12" t="s">
        <v>195</v>
      </c>
      <c r="F90" s="12" t="s">
        <v>195</v>
      </c>
      <c r="G90" s="12" t="s">
        <v>195</v>
      </c>
      <c r="H90" s="12">
        <v>0.51</v>
      </c>
      <c r="I90" s="12">
        <v>0.55000000000000004</v>
      </c>
      <c r="J90" s="12" t="s">
        <v>195</v>
      </c>
      <c r="K90" s="12" t="s">
        <v>195</v>
      </c>
      <c r="L90" s="12" t="s">
        <v>195</v>
      </c>
      <c r="M90" s="12" t="s">
        <v>195</v>
      </c>
      <c r="N90" s="12">
        <v>2.83</v>
      </c>
      <c r="O90" s="12">
        <v>2.59</v>
      </c>
      <c r="P90" s="12">
        <v>0.9</v>
      </c>
      <c r="Q90" s="12">
        <v>1</v>
      </c>
      <c r="R90" s="12">
        <v>1</v>
      </c>
      <c r="S90" s="12" t="s">
        <v>195</v>
      </c>
      <c r="T90" s="12" t="s">
        <v>195</v>
      </c>
      <c r="U90" s="12" t="s">
        <v>195</v>
      </c>
      <c r="V90" s="12" t="s">
        <v>195</v>
      </c>
      <c r="W90" s="12">
        <v>0.49</v>
      </c>
      <c r="X90" s="12">
        <v>0.49</v>
      </c>
      <c r="Y90" s="12">
        <v>0.26</v>
      </c>
      <c r="Z90" s="12">
        <v>0.88</v>
      </c>
      <c r="AA90" s="12">
        <v>5.0999999999999997E-2</v>
      </c>
      <c r="AB90" s="12">
        <v>4.8000000000000001E-2</v>
      </c>
      <c r="AC90" s="12" t="s">
        <v>195</v>
      </c>
      <c r="AD90" s="12" t="s">
        <v>195</v>
      </c>
      <c r="AE90" s="12" t="s">
        <v>199</v>
      </c>
      <c r="AF90" s="275" t="s">
        <v>200</v>
      </c>
    </row>
    <row r="91" spans="1:32">
      <c r="A91" s="272">
        <v>100100</v>
      </c>
      <c r="B91" s="129" t="s">
        <v>179</v>
      </c>
      <c r="C91" s="129" t="s">
        <v>179</v>
      </c>
      <c r="D91" s="129" t="s">
        <v>195</v>
      </c>
      <c r="E91" s="129" t="s">
        <v>195</v>
      </c>
      <c r="F91" s="129" t="s">
        <v>195</v>
      </c>
      <c r="G91" s="129" t="s">
        <v>195</v>
      </c>
      <c r="H91" s="129">
        <v>0.51</v>
      </c>
      <c r="I91" s="129">
        <v>0.55000000000000004</v>
      </c>
      <c r="J91" s="129" t="s">
        <v>195</v>
      </c>
      <c r="K91" s="129" t="s">
        <v>195</v>
      </c>
      <c r="L91" s="129" t="s">
        <v>195</v>
      </c>
      <c r="M91" s="129" t="s">
        <v>195</v>
      </c>
      <c r="N91" s="129">
        <v>2.83</v>
      </c>
      <c r="O91" s="129">
        <v>2.59</v>
      </c>
      <c r="P91" s="129">
        <v>0.9</v>
      </c>
      <c r="Q91" s="129">
        <v>1</v>
      </c>
      <c r="R91" s="129">
        <v>1</v>
      </c>
      <c r="S91" s="129" t="s">
        <v>195</v>
      </c>
      <c r="T91" s="129" t="s">
        <v>195</v>
      </c>
      <c r="U91" s="129" t="s">
        <v>195</v>
      </c>
      <c r="V91" s="129" t="s">
        <v>195</v>
      </c>
      <c r="W91" s="129">
        <v>0.49</v>
      </c>
      <c r="X91" s="129">
        <v>0.49</v>
      </c>
      <c r="Y91" s="129">
        <v>0.24</v>
      </c>
      <c r="Z91" s="129">
        <v>0.88</v>
      </c>
      <c r="AA91" s="129">
        <v>5.0999999999999997E-2</v>
      </c>
      <c r="AB91" s="129">
        <v>4.8000000000000001E-2</v>
      </c>
      <c r="AC91" s="129" t="s">
        <v>195</v>
      </c>
      <c r="AD91" s="129" t="s">
        <v>195</v>
      </c>
      <c r="AE91" s="129" t="s">
        <v>199</v>
      </c>
      <c r="AF91" s="276" t="s">
        <v>200</v>
      </c>
    </row>
    <row r="92" spans="1:32">
      <c r="A92" s="212">
        <v>120120</v>
      </c>
      <c r="B92" s="12" t="s">
        <v>177</v>
      </c>
      <c r="C92" s="12" t="s">
        <v>177</v>
      </c>
      <c r="D92" s="12" t="s">
        <v>195</v>
      </c>
      <c r="E92" s="12" t="s">
        <v>195</v>
      </c>
      <c r="F92" s="12" t="s">
        <v>195</v>
      </c>
      <c r="G92" s="12" t="s">
        <v>195</v>
      </c>
      <c r="H92" s="12">
        <v>0.55000000000000004</v>
      </c>
      <c r="I92" s="12">
        <v>0.59</v>
      </c>
      <c r="J92" s="12" t="s">
        <v>195</v>
      </c>
      <c r="K92" s="12" t="s">
        <v>195</v>
      </c>
      <c r="L92" s="12" t="s">
        <v>195</v>
      </c>
      <c r="M92" s="12" t="s">
        <v>195</v>
      </c>
      <c r="N92" s="12">
        <v>3.56</v>
      </c>
      <c r="O92" s="12">
        <v>3.29</v>
      </c>
      <c r="P92" s="12">
        <v>0.9</v>
      </c>
      <c r="Q92" s="12">
        <v>1</v>
      </c>
      <c r="R92" s="12">
        <v>1</v>
      </c>
      <c r="S92" s="12" t="s">
        <v>195</v>
      </c>
      <c r="T92" s="12" t="s">
        <v>195</v>
      </c>
      <c r="U92" s="12" t="s">
        <v>195</v>
      </c>
      <c r="V92" s="12" t="s">
        <v>195</v>
      </c>
      <c r="W92" s="12">
        <v>0.49</v>
      </c>
      <c r="X92" s="12">
        <v>0.49</v>
      </c>
      <c r="Y92" s="12">
        <v>0.28000000000000003</v>
      </c>
      <c r="Z92" s="12">
        <v>1.3</v>
      </c>
      <c r="AA92" s="12">
        <v>5.0999999999999997E-2</v>
      </c>
      <c r="AB92" s="12">
        <v>4.8000000000000001E-2</v>
      </c>
      <c r="AC92" s="12" t="s">
        <v>195</v>
      </c>
      <c r="AD92" s="12" t="s">
        <v>195</v>
      </c>
      <c r="AE92" s="12" t="s">
        <v>199</v>
      </c>
      <c r="AF92" s="275" t="s">
        <v>200</v>
      </c>
    </row>
    <row r="93" spans="1:32">
      <c r="A93" s="2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275"/>
    </row>
    <row r="94" spans="1:32">
      <c r="A94" s="217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85"/>
    </row>
    <row r="97" spans="1:32" ht="18">
      <c r="A97" s="282" t="s">
        <v>201</v>
      </c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4"/>
    </row>
    <row r="98" spans="1:32" ht="14.45" customHeight="1">
      <c r="A98" s="272" t="s">
        <v>2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276"/>
    </row>
    <row r="99" spans="1:32" ht="25.5" customHeight="1">
      <c r="A99" s="272" t="s">
        <v>4</v>
      </c>
      <c r="B99" s="130" t="s">
        <v>5</v>
      </c>
      <c r="C99" s="130" t="s">
        <v>156</v>
      </c>
      <c r="D99" s="129" t="s">
        <v>157</v>
      </c>
      <c r="E99" s="129"/>
      <c r="F99" s="129"/>
      <c r="G99" s="129"/>
      <c r="H99" s="129"/>
      <c r="I99" s="129"/>
      <c r="J99" s="129" t="s">
        <v>158</v>
      </c>
      <c r="K99" s="129"/>
      <c r="L99" s="129"/>
      <c r="M99" s="129"/>
      <c r="N99" s="129"/>
      <c r="O99" s="129"/>
      <c r="P99" s="129" t="s">
        <v>159</v>
      </c>
      <c r="Q99" s="129"/>
      <c r="R99" s="129" t="s">
        <v>9</v>
      </c>
      <c r="S99" s="175" t="s">
        <v>10</v>
      </c>
      <c r="T99" s="176"/>
      <c r="U99" s="176"/>
      <c r="V99" s="176"/>
      <c r="W99" s="176"/>
      <c r="X99" s="177"/>
      <c r="Y99" s="129" t="s">
        <v>13</v>
      </c>
      <c r="Z99" s="129" t="s">
        <v>11</v>
      </c>
      <c r="AA99" s="175" t="s">
        <v>12</v>
      </c>
      <c r="AB99" s="177"/>
      <c r="AC99" s="175" t="s">
        <v>160</v>
      </c>
      <c r="AD99" s="176"/>
      <c r="AE99" s="176"/>
      <c r="AF99" s="286"/>
    </row>
    <row r="100" spans="1:32">
      <c r="A100" s="272"/>
      <c r="B100" s="129"/>
      <c r="C100" s="129"/>
      <c r="D100" s="129" t="s">
        <v>195</v>
      </c>
      <c r="E100" s="129" t="s">
        <v>195</v>
      </c>
      <c r="F100" s="129" t="s">
        <v>195</v>
      </c>
      <c r="G100" s="129" t="s">
        <v>195</v>
      </c>
      <c r="H100" s="129">
        <v>1093</v>
      </c>
      <c r="I100" s="129">
        <v>2093</v>
      </c>
      <c r="J100" s="129" t="s">
        <v>195</v>
      </c>
      <c r="K100" s="129" t="s">
        <v>195</v>
      </c>
      <c r="L100" s="129" t="s">
        <v>195</v>
      </c>
      <c r="M100" s="129" t="s">
        <v>195</v>
      </c>
      <c r="N100" s="129">
        <v>1093</v>
      </c>
      <c r="O100" s="129">
        <v>2093</v>
      </c>
      <c r="P100" s="129">
        <v>1093</v>
      </c>
      <c r="Q100" s="129">
        <v>2093</v>
      </c>
      <c r="R100" s="129"/>
      <c r="S100" s="129" t="s">
        <v>195</v>
      </c>
      <c r="T100" s="129" t="s">
        <v>195</v>
      </c>
      <c r="U100" s="129" t="s">
        <v>195</v>
      </c>
      <c r="V100" s="129" t="s">
        <v>195</v>
      </c>
      <c r="W100" s="129">
        <v>1093</v>
      </c>
      <c r="X100" s="129">
        <v>2093</v>
      </c>
      <c r="Y100" s="129"/>
      <c r="Z100" s="129"/>
      <c r="AA100" s="129">
        <v>1093</v>
      </c>
      <c r="AB100" s="129">
        <v>2093</v>
      </c>
      <c r="AC100" s="129" t="s">
        <v>195</v>
      </c>
      <c r="AD100" s="129" t="s">
        <v>195</v>
      </c>
      <c r="AE100" s="129">
        <v>1093</v>
      </c>
      <c r="AF100" s="276">
        <v>2093</v>
      </c>
    </row>
    <row r="101" spans="1:32">
      <c r="A101" s="212">
        <v>60060</v>
      </c>
      <c r="B101" s="12" t="s">
        <v>129</v>
      </c>
      <c r="C101" s="12" t="s">
        <v>129</v>
      </c>
      <c r="D101" s="12" t="s">
        <v>195</v>
      </c>
      <c r="E101" s="12" t="s">
        <v>195</v>
      </c>
      <c r="F101" s="12" t="s">
        <v>195</v>
      </c>
      <c r="G101" s="12" t="s">
        <v>195</v>
      </c>
      <c r="H101" s="12">
        <v>0.45</v>
      </c>
      <c r="I101" s="12">
        <v>0.49</v>
      </c>
      <c r="J101" s="12" t="s">
        <v>195</v>
      </c>
      <c r="K101" s="12" t="s">
        <v>195</v>
      </c>
      <c r="L101" s="12" t="s">
        <v>195</v>
      </c>
      <c r="M101" s="12" t="s">
        <v>195</v>
      </c>
      <c r="N101" s="12">
        <v>1.6</v>
      </c>
      <c r="O101" s="12">
        <v>1.44</v>
      </c>
      <c r="P101" s="12">
        <v>1</v>
      </c>
      <c r="Q101" s="12">
        <v>1.1000000000000001</v>
      </c>
      <c r="R101" s="12">
        <v>1.2</v>
      </c>
      <c r="S101" s="12" t="s">
        <v>195</v>
      </c>
      <c r="T101" s="12" t="s">
        <v>195</v>
      </c>
      <c r="U101" s="12" t="s">
        <v>195</v>
      </c>
      <c r="V101" s="12" t="s">
        <v>195</v>
      </c>
      <c r="W101" s="12">
        <v>0.52</v>
      </c>
      <c r="X101" s="12">
        <v>0.52</v>
      </c>
      <c r="Y101" s="12">
        <v>0.15</v>
      </c>
      <c r="Z101" s="12">
        <v>0.28999999999999998</v>
      </c>
      <c r="AA101" s="12">
        <v>5.0999999999999997E-2</v>
      </c>
      <c r="AB101" s="12">
        <v>4.7E-2</v>
      </c>
      <c r="AC101" s="12" t="s">
        <v>195</v>
      </c>
      <c r="AD101" s="12" t="s">
        <v>195</v>
      </c>
      <c r="AE101" s="12" t="s">
        <v>196</v>
      </c>
      <c r="AF101" s="275" t="s">
        <v>196</v>
      </c>
    </row>
    <row r="102" spans="1:32">
      <c r="A102" s="272">
        <v>80080</v>
      </c>
      <c r="B102" s="129" t="s">
        <v>170</v>
      </c>
      <c r="C102" s="129" t="s">
        <v>170</v>
      </c>
      <c r="D102" s="129" t="s">
        <v>195</v>
      </c>
      <c r="E102" s="129" t="s">
        <v>195</v>
      </c>
      <c r="F102" s="129" t="s">
        <v>195</v>
      </c>
      <c r="G102" s="129" t="s">
        <v>195</v>
      </c>
      <c r="H102" s="129">
        <v>0.47</v>
      </c>
      <c r="I102" s="129">
        <v>0.51</v>
      </c>
      <c r="J102" s="129" t="s">
        <v>195</v>
      </c>
      <c r="K102" s="129" t="s">
        <v>195</v>
      </c>
      <c r="L102" s="129" t="s">
        <v>195</v>
      </c>
      <c r="M102" s="129" t="s">
        <v>195</v>
      </c>
      <c r="N102" s="129">
        <v>2.2400000000000002</v>
      </c>
      <c r="O102" s="129">
        <v>2.02</v>
      </c>
      <c r="P102" s="129">
        <v>1</v>
      </c>
      <c r="Q102" s="129">
        <v>1.1000000000000001</v>
      </c>
      <c r="R102" s="129">
        <v>1.2</v>
      </c>
      <c r="S102" s="129" t="s">
        <v>195</v>
      </c>
      <c r="T102" s="129" t="s">
        <v>195</v>
      </c>
      <c r="U102" s="129" t="s">
        <v>195</v>
      </c>
      <c r="V102" s="129" t="s">
        <v>195</v>
      </c>
      <c r="W102" s="129">
        <v>0.52</v>
      </c>
      <c r="X102" s="129">
        <v>0.52</v>
      </c>
      <c r="Y102" s="129">
        <v>0.19</v>
      </c>
      <c r="Z102" s="129">
        <v>0.45</v>
      </c>
      <c r="AA102" s="129">
        <v>5.0999999999999997E-2</v>
      </c>
      <c r="AB102" s="129">
        <v>4.7E-2</v>
      </c>
      <c r="AC102" s="129" t="s">
        <v>195</v>
      </c>
      <c r="AD102" s="129" t="s">
        <v>195</v>
      </c>
      <c r="AE102" s="129" t="s">
        <v>196</v>
      </c>
      <c r="AF102" s="276" t="s">
        <v>196</v>
      </c>
    </row>
    <row r="103" spans="1:32">
      <c r="A103" s="212">
        <v>60090</v>
      </c>
      <c r="B103" s="12" t="s">
        <v>129</v>
      </c>
      <c r="C103" s="12" t="s">
        <v>174</v>
      </c>
      <c r="D103" s="12" t="s">
        <v>195</v>
      </c>
      <c r="E103" s="12" t="s">
        <v>195</v>
      </c>
      <c r="F103" s="12" t="s">
        <v>195</v>
      </c>
      <c r="G103" s="12" t="s">
        <v>195</v>
      </c>
      <c r="H103" s="12">
        <v>0.47</v>
      </c>
      <c r="I103" s="12">
        <v>0.51</v>
      </c>
      <c r="J103" s="12" t="s">
        <v>195</v>
      </c>
      <c r="K103" s="12" t="s">
        <v>195</v>
      </c>
      <c r="L103" s="12" t="s">
        <v>195</v>
      </c>
      <c r="M103" s="12" t="s">
        <v>195</v>
      </c>
      <c r="N103" s="12">
        <v>2.2400000000000002</v>
      </c>
      <c r="O103" s="12">
        <v>2.02</v>
      </c>
      <c r="P103" s="12">
        <v>1</v>
      </c>
      <c r="Q103" s="12">
        <v>1.1000000000000001</v>
      </c>
      <c r="R103" s="12">
        <v>1.2</v>
      </c>
      <c r="S103" s="12" t="s">
        <v>195</v>
      </c>
      <c r="T103" s="12" t="s">
        <v>195</v>
      </c>
      <c r="U103" s="12" t="s">
        <v>195</v>
      </c>
      <c r="V103" s="12" t="s">
        <v>195</v>
      </c>
      <c r="W103" s="12">
        <v>0.52</v>
      </c>
      <c r="X103" s="12">
        <v>0.52</v>
      </c>
      <c r="Y103" s="12">
        <v>0.19</v>
      </c>
      <c r="Z103" s="12">
        <v>0.45</v>
      </c>
      <c r="AA103" s="12">
        <v>5.0999999999999997E-2</v>
      </c>
      <c r="AB103" s="12">
        <v>4.7E-2</v>
      </c>
      <c r="AC103" s="12" t="s">
        <v>195</v>
      </c>
      <c r="AD103" s="12" t="s">
        <v>195</v>
      </c>
      <c r="AE103" s="12" t="s">
        <v>196</v>
      </c>
      <c r="AF103" s="275" t="s">
        <v>196</v>
      </c>
    </row>
    <row r="104" spans="1:32">
      <c r="A104" s="272">
        <v>90090</v>
      </c>
      <c r="B104" s="129" t="s">
        <v>174</v>
      </c>
      <c r="C104" s="129" t="s">
        <v>174</v>
      </c>
      <c r="D104" s="129" t="s">
        <v>195</v>
      </c>
      <c r="E104" s="129" t="s">
        <v>195</v>
      </c>
      <c r="F104" s="129" t="s">
        <v>195</v>
      </c>
      <c r="G104" s="129" t="s">
        <v>195</v>
      </c>
      <c r="H104" s="129">
        <v>0.55000000000000004</v>
      </c>
      <c r="I104" s="129">
        <v>0.6</v>
      </c>
      <c r="J104" s="129" t="s">
        <v>195</v>
      </c>
      <c r="K104" s="129" t="s">
        <v>195</v>
      </c>
      <c r="L104" s="129" t="s">
        <v>195</v>
      </c>
      <c r="M104" s="129" t="s">
        <v>195</v>
      </c>
      <c r="N104" s="129">
        <v>2.4900000000000002</v>
      </c>
      <c r="O104" s="129">
        <v>2.2799999999999998</v>
      </c>
      <c r="P104" s="129">
        <v>1</v>
      </c>
      <c r="Q104" s="129">
        <v>1.1000000000000001</v>
      </c>
      <c r="R104" s="129">
        <v>1.2</v>
      </c>
      <c r="S104" s="129" t="s">
        <v>195</v>
      </c>
      <c r="T104" s="129" t="s">
        <v>195</v>
      </c>
      <c r="U104" s="129" t="s">
        <v>195</v>
      </c>
      <c r="V104" s="129" t="s">
        <v>195</v>
      </c>
      <c r="W104" s="129">
        <v>0.52</v>
      </c>
      <c r="X104" s="129">
        <v>0.52</v>
      </c>
      <c r="Y104" s="129">
        <v>0.21</v>
      </c>
      <c r="Z104" s="129">
        <v>0.7</v>
      </c>
      <c r="AA104" s="129">
        <v>5.0999999999999997E-2</v>
      </c>
      <c r="AB104" s="129">
        <v>4.7E-2</v>
      </c>
      <c r="AC104" s="129" t="s">
        <v>195</v>
      </c>
      <c r="AD104" s="129" t="s">
        <v>195</v>
      </c>
      <c r="AE104" s="129" t="s">
        <v>196</v>
      </c>
      <c r="AF104" s="276" t="s">
        <v>196</v>
      </c>
    </row>
    <row r="105" spans="1:32">
      <c r="A105" s="212" t="s">
        <v>197</v>
      </c>
      <c r="B105" s="12" t="s">
        <v>174</v>
      </c>
      <c r="C105" s="12" t="s">
        <v>177</v>
      </c>
      <c r="D105" s="12" t="s">
        <v>195</v>
      </c>
      <c r="E105" s="12" t="s">
        <v>195</v>
      </c>
      <c r="F105" s="12" t="s">
        <v>195</v>
      </c>
      <c r="G105" s="12" t="s">
        <v>195</v>
      </c>
      <c r="H105" s="12">
        <v>0.57999999999999996</v>
      </c>
      <c r="I105" s="12">
        <v>0.63</v>
      </c>
      <c r="J105" s="12" t="s">
        <v>195</v>
      </c>
      <c r="K105" s="12" t="s">
        <v>195</v>
      </c>
      <c r="L105" s="12" t="s">
        <v>195</v>
      </c>
      <c r="M105" s="12" t="s">
        <v>195</v>
      </c>
      <c r="N105" s="12">
        <v>2.83</v>
      </c>
      <c r="O105" s="12">
        <v>2.59</v>
      </c>
      <c r="P105" s="12">
        <v>1</v>
      </c>
      <c r="Q105" s="12">
        <v>1.1000000000000001</v>
      </c>
      <c r="R105" s="12">
        <v>1.2</v>
      </c>
      <c r="S105" s="12" t="s">
        <v>195</v>
      </c>
      <c r="T105" s="12" t="s">
        <v>195</v>
      </c>
      <c r="U105" s="12" t="s">
        <v>195</v>
      </c>
      <c r="V105" s="12" t="s">
        <v>195</v>
      </c>
      <c r="W105" s="12">
        <v>0.52</v>
      </c>
      <c r="X105" s="12">
        <v>0.52</v>
      </c>
      <c r="Y105" s="12">
        <v>0.26</v>
      </c>
      <c r="Z105" s="12">
        <v>0.88</v>
      </c>
      <c r="AA105" s="12">
        <v>5.0999999999999997E-2</v>
      </c>
      <c r="AB105" s="12">
        <v>4.7E-2</v>
      </c>
      <c r="AC105" s="12" t="s">
        <v>195</v>
      </c>
      <c r="AD105" s="12" t="s">
        <v>195</v>
      </c>
      <c r="AE105" s="12" t="s">
        <v>196</v>
      </c>
      <c r="AF105" s="275" t="s">
        <v>196</v>
      </c>
    </row>
    <row r="106" spans="1:32" ht="13.35" customHeight="1">
      <c r="A106" s="272">
        <v>100100</v>
      </c>
      <c r="B106" s="129" t="s">
        <v>179</v>
      </c>
      <c r="C106" s="129" t="s">
        <v>179</v>
      </c>
      <c r="D106" s="129" t="s">
        <v>195</v>
      </c>
      <c r="E106" s="129" t="s">
        <v>195</v>
      </c>
      <c r="F106" s="129" t="s">
        <v>195</v>
      </c>
      <c r="G106" s="129" t="s">
        <v>195</v>
      </c>
      <c r="H106" s="129">
        <v>0.57999999999999996</v>
      </c>
      <c r="I106" s="129">
        <v>0.63</v>
      </c>
      <c r="J106" s="129" t="s">
        <v>195</v>
      </c>
      <c r="K106" s="129" t="s">
        <v>195</v>
      </c>
      <c r="L106" s="129" t="s">
        <v>195</v>
      </c>
      <c r="M106" s="129" t="s">
        <v>195</v>
      </c>
      <c r="N106" s="129">
        <v>2.83</v>
      </c>
      <c r="O106" s="129">
        <v>2.59</v>
      </c>
      <c r="P106" s="129">
        <v>1</v>
      </c>
      <c r="Q106" s="129">
        <v>1.1000000000000001</v>
      </c>
      <c r="R106" s="129">
        <v>1.2</v>
      </c>
      <c r="S106" s="129" t="s">
        <v>195</v>
      </c>
      <c r="T106" s="129" t="s">
        <v>195</v>
      </c>
      <c r="U106" s="129" t="s">
        <v>195</v>
      </c>
      <c r="V106" s="129" t="s">
        <v>195</v>
      </c>
      <c r="W106" s="129">
        <v>0.52</v>
      </c>
      <c r="X106" s="129">
        <v>0.52</v>
      </c>
      <c r="Y106" s="129">
        <v>0.24</v>
      </c>
      <c r="Z106" s="129">
        <v>0.88</v>
      </c>
      <c r="AA106" s="129">
        <v>5.0999999999999997E-2</v>
      </c>
      <c r="AB106" s="129">
        <v>4.7E-2</v>
      </c>
      <c r="AC106" s="129" t="s">
        <v>195</v>
      </c>
      <c r="AD106" s="129" t="s">
        <v>195</v>
      </c>
      <c r="AE106" s="129" t="s">
        <v>196</v>
      </c>
      <c r="AF106" s="276" t="s">
        <v>196</v>
      </c>
    </row>
    <row r="107" spans="1:32">
      <c r="A107" s="212">
        <v>120120</v>
      </c>
      <c r="B107" s="12" t="s">
        <v>177</v>
      </c>
      <c r="C107" s="12" t="s">
        <v>177</v>
      </c>
      <c r="D107" s="12" t="s">
        <v>195</v>
      </c>
      <c r="E107" s="12" t="s">
        <v>195</v>
      </c>
      <c r="F107" s="12" t="s">
        <v>195</v>
      </c>
      <c r="G107" s="12" t="s">
        <v>195</v>
      </c>
      <c r="H107" s="12">
        <v>0.63</v>
      </c>
      <c r="I107" s="12">
        <v>0.68</v>
      </c>
      <c r="J107" s="12" t="s">
        <v>195</v>
      </c>
      <c r="K107" s="12" t="s">
        <v>195</v>
      </c>
      <c r="L107" s="12" t="s">
        <v>195</v>
      </c>
      <c r="M107" s="12" t="s">
        <v>195</v>
      </c>
      <c r="N107" s="12">
        <v>3.56</v>
      </c>
      <c r="O107" s="12">
        <v>3.29</v>
      </c>
      <c r="P107" s="12">
        <v>1</v>
      </c>
      <c r="Q107" s="12">
        <v>1.1000000000000001</v>
      </c>
      <c r="R107" s="12">
        <v>1.2</v>
      </c>
      <c r="S107" s="12" t="s">
        <v>195</v>
      </c>
      <c r="T107" s="12" t="s">
        <v>195</v>
      </c>
      <c r="U107" s="12" t="s">
        <v>195</v>
      </c>
      <c r="V107" s="12" t="s">
        <v>195</v>
      </c>
      <c r="W107" s="12">
        <v>0.52</v>
      </c>
      <c r="X107" s="12">
        <v>0.52</v>
      </c>
      <c r="Y107" s="12">
        <v>0.28000000000000003</v>
      </c>
      <c r="Z107" s="12">
        <v>1.3</v>
      </c>
      <c r="AA107" s="12">
        <v>5.0999999999999997E-2</v>
      </c>
      <c r="AB107" s="12">
        <v>4.7E-2</v>
      </c>
      <c r="AC107" s="12" t="s">
        <v>195</v>
      </c>
      <c r="AD107" s="12" t="s">
        <v>195</v>
      </c>
      <c r="AE107" s="12" t="s">
        <v>196</v>
      </c>
      <c r="AF107" s="275" t="s">
        <v>196</v>
      </c>
    </row>
    <row r="108" spans="1:32">
      <c r="A108" s="2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275"/>
    </row>
    <row r="109" spans="1:32">
      <c r="A109" s="217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85"/>
    </row>
    <row r="112" spans="1:32" ht="18">
      <c r="A112" s="282" t="s">
        <v>202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4"/>
    </row>
    <row r="113" spans="1:32" ht="14.45" customHeight="1">
      <c r="A113" s="272" t="s">
        <v>2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276"/>
    </row>
    <row r="114" spans="1:32" ht="25.5" customHeight="1">
      <c r="A114" s="272" t="s">
        <v>4</v>
      </c>
      <c r="B114" s="129" t="s">
        <v>5</v>
      </c>
      <c r="C114" s="129" t="s">
        <v>156</v>
      </c>
      <c r="D114" s="129" t="s">
        <v>157</v>
      </c>
      <c r="E114" s="129"/>
      <c r="F114" s="129"/>
      <c r="G114" s="129"/>
      <c r="H114" s="129"/>
      <c r="I114" s="129"/>
      <c r="J114" s="129" t="s">
        <v>158</v>
      </c>
      <c r="K114" s="129"/>
      <c r="L114" s="129"/>
      <c r="M114" s="129"/>
      <c r="N114" s="129"/>
      <c r="O114" s="129"/>
      <c r="P114" s="129" t="s">
        <v>159</v>
      </c>
      <c r="Q114" s="129"/>
      <c r="R114" s="129" t="s">
        <v>9</v>
      </c>
      <c r="S114" s="129" t="s">
        <v>10</v>
      </c>
      <c r="T114" s="129"/>
      <c r="U114" s="129"/>
      <c r="V114" s="129"/>
      <c r="W114" s="129"/>
      <c r="X114" s="129"/>
      <c r="Y114" s="129" t="s">
        <v>13</v>
      </c>
      <c r="Z114" s="129" t="s">
        <v>11</v>
      </c>
      <c r="AA114" s="175" t="s">
        <v>12</v>
      </c>
      <c r="AB114" s="177"/>
      <c r="AC114" s="175" t="s">
        <v>160</v>
      </c>
      <c r="AD114" s="176"/>
      <c r="AE114" s="176"/>
      <c r="AF114" s="286"/>
    </row>
    <row r="115" spans="1:32">
      <c r="A115" s="272"/>
      <c r="B115" s="129"/>
      <c r="C115" s="129"/>
      <c r="D115" s="129" t="s">
        <v>195</v>
      </c>
      <c r="E115" s="129" t="s">
        <v>195</v>
      </c>
      <c r="F115" s="129" t="s">
        <v>195</v>
      </c>
      <c r="G115" s="129" t="s">
        <v>195</v>
      </c>
      <c r="H115" s="129">
        <v>1093</v>
      </c>
      <c r="I115" s="129">
        <v>2093</v>
      </c>
      <c r="J115" s="129" t="s">
        <v>195</v>
      </c>
      <c r="K115" s="129" t="s">
        <v>195</v>
      </c>
      <c r="L115" s="129" t="s">
        <v>195</v>
      </c>
      <c r="M115" s="129" t="s">
        <v>195</v>
      </c>
      <c r="N115" s="129">
        <v>1093</v>
      </c>
      <c r="O115" s="129">
        <v>2093</v>
      </c>
      <c r="P115" s="129">
        <v>1093</v>
      </c>
      <c r="Q115" s="129">
        <v>2093</v>
      </c>
      <c r="R115" s="129"/>
      <c r="S115" s="129" t="s">
        <v>195</v>
      </c>
      <c r="T115" s="129" t="s">
        <v>195</v>
      </c>
      <c r="U115" s="129" t="s">
        <v>195</v>
      </c>
      <c r="V115" s="129" t="s">
        <v>195</v>
      </c>
      <c r="W115" s="129">
        <v>1093</v>
      </c>
      <c r="X115" s="129">
        <v>2093</v>
      </c>
      <c r="Y115" s="129"/>
      <c r="Z115" s="129"/>
      <c r="AA115" s="129">
        <v>1093</v>
      </c>
      <c r="AB115" s="129">
        <v>2093</v>
      </c>
      <c r="AC115" s="129" t="s">
        <v>195</v>
      </c>
      <c r="AD115" s="129" t="s">
        <v>195</v>
      </c>
      <c r="AE115" s="129">
        <v>1093</v>
      </c>
      <c r="AF115" s="276">
        <v>2093</v>
      </c>
    </row>
    <row r="116" spans="1:32">
      <c r="A116" s="212">
        <v>60060</v>
      </c>
      <c r="B116" s="12" t="s">
        <v>129</v>
      </c>
      <c r="C116" s="12" t="s">
        <v>129</v>
      </c>
      <c r="D116" s="12" t="s">
        <v>195</v>
      </c>
      <c r="E116" s="12" t="s">
        <v>195</v>
      </c>
      <c r="F116" s="12" t="s">
        <v>195</v>
      </c>
      <c r="G116" s="12" t="s">
        <v>195</v>
      </c>
      <c r="H116" s="12">
        <v>0.41</v>
      </c>
      <c r="I116" s="12">
        <v>0.45</v>
      </c>
      <c r="J116" s="12" t="s">
        <v>195</v>
      </c>
      <c r="K116" s="12" t="s">
        <v>195</v>
      </c>
      <c r="L116" s="12" t="s">
        <v>195</v>
      </c>
      <c r="M116" s="12" t="s">
        <v>195</v>
      </c>
      <c r="N116" s="12">
        <v>1.6</v>
      </c>
      <c r="O116" s="12">
        <v>1.44</v>
      </c>
      <c r="P116" s="12">
        <v>0.9</v>
      </c>
      <c r="Q116" s="12">
        <v>1</v>
      </c>
      <c r="R116" s="12">
        <v>1</v>
      </c>
      <c r="S116" s="12" t="s">
        <v>195</v>
      </c>
      <c r="T116" s="12" t="s">
        <v>195</v>
      </c>
      <c r="U116" s="12" t="s">
        <v>195</v>
      </c>
      <c r="V116" s="12" t="s">
        <v>195</v>
      </c>
      <c r="W116" s="12">
        <v>0.49</v>
      </c>
      <c r="X116" s="12">
        <v>0.49</v>
      </c>
      <c r="Y116" s="12">
        <v>0.15</v>
      </c>
      <c r="Z116" s="12">
        <v>0.28999999999999998</v>
      </c>
      <c r="AA116" s="12">
        <v>5.0999999999999997E-2</v>
      </c>
      <c r="AB116" s="12">
        <v>4.8000000000000001E-2</v>
      </c>
      <c r="AC116" s="12" t="s">
        <v>195</v>
      </c>
      <c r="AD116" s="12" t="s">
        <v>195</v>
      </c>
      <c r="AE116" s="12" t="s">
        <v>199</v>
      </c>
      <c r="AF116" s="275" t="s">
        <v>200</v>
      </c>
    </row>
    <row r="117" spans="1:32">
      <c r="A117" s="272">
        <v>80080</v>
      </c>
      <c r="B117" s="129" t="s">
        <v>170</v>
      </c>
      <c r="C117" s="129" t="s">
        <v>170</v>
      </c>
      <c r="D117" s="129" t="s">
        <v>195</v>
      </c>
      <c r="E117" s="129" t="s">
        <v>195</v>
      </c>
      <c r="F117" s="129" t="s">
        <v>195</v>
      </c>
      <c r="G117" s="129" t="s">
        <v>195</v>
      </c>
      <c r="H117" s="129">
        <v>0.42</v>
      </c>
      <c r="I117" s="129">
        <v>0.46</v>
      </c>
      <c r="J117" s="129" t="s">
        <v>195</v>
      </c>
      <c r="K117" s="129" t="s">
        <v>195</v>
      </c>
      <c r="L117" s="129" t="s">
        <v>195</v>
      </c>
      <c r="M117" s="129" t="s">
        <v>195</v>
      </c>
      <c r="N117" s="129">
        <v>2.2400000000000002</v>
      </c>
      <c r="O117" s="129">
        <v>2.02</v>
      </c>
      <c r="P117" s="129">
        <v>0.9</v>
      </c>
      <c r="Q117" s="129">
        <v>1</v>
      </c>
      <c r="R117" s="129">
        <v>1</v>
      </c>
      <c r="S117" s="129" t="s">
        <v>195</v>
      </c>
      <c r="T117" s="129" t="s">
        <v>195</v>
      </c>
      <c r="U117" s="129" t="s">
        <v>195</v>
      </c>
      <c r="V117" s="129" t="s">
        <v>195</v>
      </c>
      <c r="W117" s="129">
        <v>0.49</v>
      </c>
      <c r="X117" s="129">
        <v>0.49</v>
      </c>
      <c r="Y117" s="129">
        <v>0.19</v>
      </c>
      <c r="Z117" s="129">
        <v>0.45</v>
      </c>
      <c r="AA117" s="129">
        <v>5.0999999999999997E-2</v>
      </c>
      <c r="AB117" s="129">
        <v>4.8000000000000001E-2</v>
      </c>
      <c r="AC117" s="129" t="s">
        <v>195</v>
      </c>
      <c r="AD117" s="129" t="s">
        <v>195</v>
      </c>
      <c r="AE117" s="129" t="s">
        <v>199</v>
      </c>
      <c r="AF117" s="276" t="s">
        <v>200</v>
      </c>
    </row>
    <row r="118" spans="1:32">
      <c r="A118" s="212">
        <v>60090</v>
      </c>
      <c r="B118" s="12" t="s">
        <v>129</v>
      </c>
      <c r="C118" s="12" t="s">
        <v>174</v>
      </c>
      <c r="D118" s="12" t="s">
        <v>195</v>
      </c>
      <c r="E118" s="12" t="s">
        <v>195</v>
      </c>
      <c r="F118" s="12" t="s">
        <v>195</v>
      </c>
      <c r="G118" s="12" t="s">
        <v>195</v>
      </c>
      <c r="H118" s="12">
        <v>0.42</v>
      </c>
      <c r="I118" s="12">
        <v>0.46</v>
      </c>
      <c r="J118" s="12" t="s">
        <v>195</v>
      </c>
      <c r="K118" s="12" t="s">
        <v>195</v>
      </c>
      <c r="L118" s="12" t="s">
        <v>195</v>
      </c>
      <c r="M118" s="12" t="s">
        <v>195</v>
      </c>
      <c r="N118" s="12">
        <v>2.2400000000000002</v>
      </c>
      <c r="O118" s="12">
        <v>2.02</v>
      </c>
      <c r="P118" s="12">
        <v>0.9</v>
      </c>
      <c r="Q118" s="12">
        <v>1</v>
      </c>
      <c r="R118" s="12">
        <v>1</v>
      </c>
      <c r="S118" s="12" t="s">
        <v>195</v>
      </c>
      <c r="T118" s="12" t="s">
        <v>195</v>
      </c>
      <c r="U118" s="12" t="s">
        <v>195</v>
      </c>
      <c r="V118" s="12" t="s">
        <v>195</v>
      </c>
      <c r="W118" s="12">
        <v>0.49</v>
      </c>
      <c r="X118" s="12">
        <v>0.49</v>
      </c>
      <c r="Y118" s="12">
        <v>0.19</v>
      </c>
      <c r="Z118" s="12">
        <v>0.45</v>
      </c>
      <c r="AA118" s="12">
        <v>5.0999999999999997E-2</v>
      </c>
      <c r="AB118" s="12">
        <v>4.8000000000000001E-2</v>
      </c>
      <c r="AC118" s="12" t="s">
        <v>195</v>
      </c>
      <c r="AD118" s="12" t="s">
        <v>195</v>
      </c>
      <c r="AE118" s="12" t="s">
        <v>199</v>
      </c>
      <c r="AF118" s="275" t="s">
        <v>200</v>
      </c>
    </row>
    <row r="119" spans="1:32">
      <c r="A119" s="272">
        <v>90090</v>
      </c>
      <c r="B119" s="129" t="s">
        <v>174</v>
      </c>
      <c r="C119" s="129" t="s">
        <v>174</v>
      </c>
      <c r="D119" s="129" t="s">
        <v>195</v>
      </c>
      <c r="E119" s="129" t="s">
        <v>195</v>
      </c>
      <c r="F119" s="129" t="s">
        <v>195</v>
      </c>
      <c r="G119" s="129" t="s">
        <v>195</v>
      </c>
      <c r="H119" s="129">
        <v>0.49</v>
      </c>
      <c r="I119" s="129">
        <v>0.53</v>
      </c>
      <c r="J119" s="129" t="s">
        <v>195</v>
      </c>
      <c r="K119" s="129" t="s">
        <v>195</v>
      </c>
      <c r="L119" s="129" t="s">
        <v>195</v>
      </c>
      <c r="M119" s="129" t="s">
        <v>195</v>
      </c>
      <c r="N119" s="129">
        <v>2.4900000000000002</v>
      </c>
      <c r="O119" s="129">
        <v>2.2799999999999998</v>
      </c>
      <c r="P119" s="129">
        <v>0.9</v>
      </c>
      <c r="Q119" s="129">
        <v>1</v>
      </c>
      <c r="R119" s="129">
        <v>1</v>
      </c>
      <c r="S119" s="129" t="s">
        <v>195</v>
      </c>
      <c r="T119" s="129" t="s">
        <v>195</v>
      </c>
      <c r="U119" s="129" t="s">
        <v>195</v>
      </c>
      <c r="V119" s="129" t="s">
        <v>195</v>
      </c>
      <c r="W119" s="129">
        <v>0.49</v>
      </c>
      <c r="X119" s="129">
        <v>0.49</v>
      </c>
      <c r="Y119" s="129">
        <v>0.21</v>
      </c>
      <c r="Z119" s="129">
        <v>0.7</v>
      </c>
      <c r="AA119" s="129">
        <v>5.0999999999999997E-2</v>
      </c>
      <c r="AB119" s="129">
        <v>4.8000000000000001E-2</v>
      </c>
      <c r="AC119" s="129" t="s">
        <v>195</v>
      </c>
      <c r="AD119" s="129" t="s">
        <v>195</v>
      </c>
      <c r="AE119" s="129" t="s">
        <v>199</v>
      </c>
      <c r="AF119" s="276" t="s">
        <v>200</v>
      </c>
    </row>
    <row r="120" spans="1:32">
      <c r="A120" s="212" t="s">
        <v>197</v>
      </c>
      <c r="B120" s="12" t="s">
        <v>174</v>
      </c>
      <c r="C120" s="12" t="s">
        <v>177</v>
      </c>
      <c r="D120" s="12" t="s">
        <v>195</v>
      </c>
      <c r="E120" s="12" t="s">
        <v>195</v>
      </c>
      <c r="F120" s="12" t="s">
        <v>195</v>
      </c>
      <c r="G120" s="12" t="s">
        <v>195</v>
      </c>
      <c r="H120" s="12">
        <v>0.51</v>
      </c>
      <c r="I120" s="12">
        <v>0.55000000000000004</v>
      </c>
      <c r="J120" s="12" t="s">
        <v>195</v>
      </c>
      <c r="K120" s="12" t="s">
        <v>195</v>
      </c>
      <c r="L120" s="12" t="s">
        <v>195</v>
      </c>
      <c r="M120" s="12" t="s">
        <v>195</v>
      </c>
      <c r="N120" s="12">
        <v>2.83</v>
      </c>
      <c r="O120" s="12">
        <v>2.59</v>
      </c>
      <c r="P120" s="12">
        <v>0.9</v>
      </c>
      <c r="Q120" s="12">
        <v>1</v>
      </c>
      <c r="R120" s="12">
        <v>1</v>
      </c>
      <c r="S120" s="12" t="s">
        <v>195</v>
      </c>
      <c r="T120" s="12" t="s">
        <v>195</v>
      </c>
      <c r="U120" s="12" t="s">
        <v>195</v>
      </c>
      <c r="V120" s="12" t="s">
        <v>195</v>
      </c>
      <c r="W120" s="12">
        <v>0.49</v>
      </c>
      <c r="X120" s="12">
        <v>0.49</v>
      </c>
      <c r="Y120" s="12">
        <v>0.26</v>
      </c>
      <c r="Z120" s="12">
        <v>0.88</v>
      </c>
      <c r="AA120" s="12">
        <v>5.0999999999999997E-2</v>
      </c>
      <c r="AB120" s="12">
        <v>4.8000000000000001E-2</v>
      </c>
      <c r="AC120" s="12" t="s">
        <v>195</v>
      </c>
      <c r="AD120" s="12" t="s">
        <v>195</v>
      </c>
      <c r="AE120" s="12" t="s">
        <v>199</v>
      </c>
      <c r="AF120" s="275" t="s">
        <v>200</v>
      </c>
    </row>
    <row r="121" spans="1:32">
      <c r="A121" s="272">
        <v>100100</v>
      </c>
      <c r="B121" s="129" t="s">
        <v>179</v>
      </c>
      <c r="C121" s="129" t="s">
        <v>179</v>
      </c>
      <c r="D121" s="129" t="s">
        <v>195</v>
      </c>
      <c r="E121" s="129" t="s">
        <v>195</v>
      </c>
      <c r="F121" s="129" t="s">
        <v>195</v>
      </c>
      <c r="G121" s="129" t="s">
        <v>195</v>
      </c>
      <c r="H121" s="129">
        <v>0.51</v>
      </c>
      <c r="I121" s="129">
        <v>0.55000000000000004</v>
      </c>
      <c r="J121" s="129" t="s">
        <v>195</v>
      </c>
      <c r="K121" s="129" t="s">
        <v>195</v>
      </c>
      <c r="L121" s="129" t="s">
        <v>195</v>
      </c>
      <c r="M121" s="129" t="s">
        <v>195</v>
      </c>
      <c r="N121" s="129">
        <v>2.83</v>
      </c>
      <c r="O121" s="129">
        <v>2.59</v>
      </c>
      <c r="P121" s="129">
        <v>0.9</v>
      </c>
      <c r="Q121" s="129">
        <v>1</v>
      </c>
      <c r="R121" s="129">
        <v>1</v>
      </c>
      <c r="S121" s="129" t="s">
        <v>195</v>
      </c>
      <c r="T121" s="129" t="s">
        <v>195</v>
      </c>
      <c r="U121" s="129" t="s">
        <v>195</v>
      </c>
      <c r="V121" s="129" t="s">
        <v>195</v>
      </c>
      <c r="W121" s="129">
        <v>0.49</v>
      </c>
      <c r="X121" s="129">
        <v>0.49</v>
      </c>
      <c r="Y121" s="129">
        <v>0.24</v>
      </c>
      <c r="Z121" s="129">
        <v>0.88</v>
      </c>
      <c r="AA121" s="129">
        <v>5.0999999999999997E-2</v>
      </c>
      <c r="AB121" s="129">
        <v>4.8000000000000001E-2</v>
      </c>
      <c r="AC121" s="129" t="s">
        <v>195</v>
      </c>
      <c r="AD121" s="129" t="s">
        <v>195</v>
      </c>
      <c r="AE121" s="129" t="s">
        <v>199</v>
      </c>
      <c r="AF121" s="276" t="s">
        <v>200</v>
      </c>
    </row>
    <row r="122" spans="1:32">
      <c r="A122" s="212">
        <v>120120</v>
      </c>
      <c r="B122" s="12" t="s">
        <v>177</v>
      </c>
      <c r="C122" s="12" t="s">
        <v>177</v>
      </c>
      <c r="D122" s="12" t="s">
        <v>195</v>
      </c>
      <c r="E122" s="12" t="s">
        <v>195</v>
      </c>
      <c r="F122" s="12" t="s">
        <v>195</v>
      </c>
      <c r="G122" s="12" t="s">
        <v>195</v>
      </c>
      <c r="H122" s="12">
        <v>0.55000000000000004</v>
      </c>
      <c r="I122" s="12">
        <v>0.59</v>
      </c>
      <c r="J122" s="12" t="s">
        <v>195</v>
      </c>
      <c r="K122" s="12" t="s">
        <v>195</v>
      </c>
      <c r="L122" s="12" t="s">
        <v>195</v>
      </c>
      <c r="M122" s="12" t="s">
        <v>195</v>
      </c>
      <c r="N122" s="12">
        <v>3.56</v>
      </c>
      <c r="O122" s="12">
        <v>3.29</v>
      </c>
      <c r="P122" s="12">
        <v>0.9</v>
      </c>
      <c r="Q122" s="12">
        <v>1</v>
      </c>
      <c r="R122" s="12">
        <v>1</v>
      </c>
      <c r="S122" s="12" t="s">
        <v>195</v>
      </c>
      <c r="T122" s="12" t="s">
        <v>195</v>
      </c>
      <c r="U122" s="12" t="s">
        <v>195</v>
      </c>
      <c r="V122" s="12" t="s">
        <v>195</v>
      </c>
      <c r="W122" s="12">
        <v>0.49</v>
      </c>
      <c r="X122" s="12">
        <v>0.49</v>
      </c>
      <c r="Y122" s="12">
        <v>0.28000000000000003</v>
      </c>
      <c r="Z122" s="12">
        <v>1.3</v>
      </c>
      <c r="AA122" s="12">
        <v>5.0999999999999997E-2</v>
      </c>
      <c r="AB122" s="12">
        <v>4.8000000000000001E-2</v>
      </c>
      <c r="AC122" s="12" t="s">
        <v>195</v>
      </c>
      <c r="AD122" s="12" t="s">
        <v>195</v>
      </c>
      <c r="AE122" s="12" t="s">
        <v>199</v>
      </c>
      <c r="AF122" s="275" t="s">
        <v>200</v>
      </c>
    </row>
    <row r="123" spans="1:32">
      <c r="A123" s="2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275"/>
    </row>
    <row r="124" spans="1:32">
      <c r="A124" s="217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85"/>
    </row>
  </sheetData>
  <mergeCells count="48">
    <mergeCell ref="S99:X99"/>
    <mergeCell ref="S84:X84"/>
    <mergeCell ref="T68:Y68"/>
    <mergeCell ref="S4:X4"/>
    <mergeCell ref="S18:T18"/>
    <mergeCell ref="S34:X34"/>
    <mergeCell ref="S35:X35"/>
    <mergeCell ref="S50:X50"/>
    <mergeCell ref="S60:X60"/>
    <mergeCell ref="AC5:AF5"/>
    <mergeCell ref="S5:X5"/>
    <mergeCell ref="AC20:AF20"/>
    <mergeCell ref="D5:I5"/>
    <mergeCell ref="D20:I20"/>
    <mergeCell ref="S20:X20"/>
    <mergeCell ref="J5:O5"/>
    <mergeCell ref="J20:O20"/>
    <mergeCell ref="P5:Q5"/>
    <mergeCell ref="P20:Q20"/>
    <mergeCell ref="AA5:AB5"/>
    <mergeCell ref="AA20:AB20"/>
    <mergeCell ref="AC35:AF35"/>
    <mergeCell ref="AC50:AF50"/>
    <mergeCell ref="N49:AF49"/>
    <mergeCell ref="Q59:AF59"/>
    <mergeCell ref="D60:I60"/>
    <mergeCell ref="J35:O35"/>
    <mergeCell ref="J50:O50"/>
    <mergeCell ref="J60:O60"/>
    <mergeCell ref="D35:I35"/>
    <mergeCell ref="D50:I50"/>
    <mergeCell ref="P35:Q35"/>
    <mergeCell ref="P50:Q50"/>
    <mergeCell ref="P60:Q60"/>
    <mergeCell ref="AA35:AB35"/>
    <mergeCell ref="AA50:AB50"/>
    <mergeCell ref="AA60:AB60"/>
    <mergeCell ref="D69:I69"/>
    <mergeCell ref="J69:O69"/>
    <mergeCell ref="S69:X69"/>
    <mergeCell ref="AC69:AF69"/>
    <mergeCell ref="P69:Q69"/>
    <mergeCell ref="AA69:AB69"/>
    <mergeCell ref="AC60:AF60"/>
    <mergeCell ref="AC99:AF99"/>
    <mergeCell ref="AA99:AB99"/>
    <mergeCell ref="AC114:AF114"/>
    <mergeCell ref="AA114:AB114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2" orientation="landscape" r:id="rId1"/>
  <headerFooter>
    <oddFooter>&amp;L&amp;1#&amp;"Calibri"&amp;8&amp;K000000General - All</oddFooter>
  </headerFooter>
  <ignoredErrors>
    <ignoredError sqref="S36:V36 S51:V51 S61:X61 S6:X6 S21:X21 D6:G6 D21:I21 D36:I36 D51:I51 D61:I61 J6:O6 J21:O21 J36:O36 J51:O51 J61:O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0"/>
  <sheetViews>
    <sheetView zoomScale="80" zoomScaleNormal="80" workbookViewId="0">
      <selection activeCell="A6" sqref="A6:K8"/>
    </sheetView>
  </sheetViews>
  <sheetFormatPr defaultColWidth="9.140625" defaultRowHeight="12.75"/>
  <cols>
    <col min="1" max="1" width="11.140625" style="1" bestFit="1" customWidth="1"/>
    <col min="2" max="2" width="13.5703125" style="1" bestFit="1" customWidth="1"/>
    <col min="3" max="3" width="14.140625" style="1" bestFit="1" customWidth="1"/>
    <col min="4" max="4" width="43.5703125" style="1" bestFit="1" customWidth="1"/>
    <col min="5" max="5" width="23.42578125" style="3" bestFit="1" customWidth="1"/>
    <col min="6" max="6" width="19.28515625" style="1" bestFit="1" customWidth="1"/>
    <col min="7" max="7" width="9.85546875" style="1" bestFit="1" customWidth="1"/>
    <col min="8" max="8" width="18.140625" style="1" bestFit="1" customWidth="1"/>
    <col min="9" max="9" width="3.5703125" style="1" bestFit="1" customWidth="1"/>
    <col min="10" max="10" width="36.28515625" style="1" bestFit="1" customWidth="1"/>
    <col min="11" max="11" width="26.85546875" style="3" bestFit="1" customWidth="1"/>
    <col min="12" max="12" width="16.5703125" style="3" customWidth="1"/>
    <col min="13" max="13" width="31.42578125" style="3" customWidth="1"/>
    <col min="14" max="14" width="27.85546875" style="1" customWidth="1"/>
    <col min="15" max="15" width="53.5703125" style="1" customWidth="1"/>
    <col min="16" max="17" width="21.42578125" style="1" customWidth="1"/>
    <col min="18" max="18" width="17.85546875" style="1" customWidth="1"/>
    <col min="19" max="19" width="15.140625" style="1" customWidth="1"/>
    <col min="20" max="20" width="33.42578125" style="1" customWidth="1"/>
    <col min="21" max="21" width="16.5703125" style="1" customWidth="1"/>
    <col min="22" max="22" width="16" style="1" customWidth="1"/>
    <col min="23" max="16384" width="9.140625" style="1"/>
  </cols>
  <sheetData>
    <row r="1" spans="1:25" ht="19.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3" spans="1:25" s="2" customFormat="1" ht="30" customHeight="1" thickBot="1">
      <c r="A3" s="142" t="s">
        <v>203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Y3" s="17" t="s">
        <v>1</v>
      </c>
    </row>
    <row r="4" spans="1:25" s="2" customFormat="1" ht="30" customHeight="1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/>
      <c r="M4" s="149"/>
      <c r="N4" s="149"/>
      <c r="O4" s="149"/>
      <c r="P4" s="149"/>
      <c r="Q4" s="149"/>
      <c r="R4" s="149"/>
      <c r="S4" s="149"/>
      <c r="T4" s="150"/>
    </row>
    <row r="5" spans="1:25" s="2" customFormat="1" ht="39.75">
      <c r="A5" s="6" t="s">
        <v>4</v>
      </c>
      <c r="B5" s="17" t="s">
        <v>5</v>
      </c>
      <c r="C5" s="17" t="s">
        <v>6</v>
      </c>
      <c r="D5" s="8" t="s">
        <v>7</v>
      </c>
      <c r="E5" s="110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9" t="s">
        <v>25</v>
      </c>
    </row>
    <row r="6" spans="1:25">
      <c r="A6" s="9" t="s">
        <v>204</v>
      </c>
      <c r="B6" s="9" t="s">
        <v>38</v>
      </c>
      <c r="C6" s="9" t="s">
        <v>205</v>
      </c>
      <c r="D6" s="18">
        <v>1.1000000000000001</v>
      </c>
      <c r="E6" s="18">
        <v>1.8</v>
      </c>
      <c r="F6" s="18">
        <v>0.5</v>
      </c>
      <c r="G6" s="15">
        <v>0.51</v>
      </c>
      <c r="H6" s="9"/>
      <c r="I6" s="44">
        <v>5.8999999999999997E-2</v>
      </c>
      <c r="J6" s="15">
        <f>0.696*1.3146</f>
        <v>0.91496159999999993</v>
      </c>
      <c r="K6" s="21" t="s">
        <v>206</v>
      </c>
      <c r="L6" s="26"/>
      <c r="M6" s="9"/>
      <c r="N6" s="9"/>
      <c r="O6" s="9"/>
      <c r="P6" s="14"/>
      <c r="Q6" s="14"/>
      <c r="R6" s="14"/>
      <c r="S6" s="14"/>
      <c r="T6" s="28"/>
      <c r="U6" s="9" t="s">
        <v>40</v>
      </c>
      <c r="V6" s="21" t="s">
        <v>29</v>
      </c>
    </row>
    <row r="7" spans="1:25">
      <c r="A7" s="12" t="s">
        <v>207</v>
      </c>
      <c r="B7" s="12" t="s">
        <v>38</v>
      </c>
      <c r="C7" s="10" t="s">
        <v>208</v>
      </c>
      <c r="D7" s="10">
        <v>1.2</v>
      </c>
      <c r="E7" s="10">
        <v>1.8</v>
      </c>
      <c r="F7" s="10">
        <v>0.5</v>
      </c>
      <c r="G7" s="11">
        <v>0.51</v>
      </c>
      <c r="H7" s="10"/>
      <c r="I7" s="45">
        <v>5.8999999999999997E-2</v>
      </c>
      <c r="J7" s="11">
        <f>0.696*1.0492</f>
        <v>0.73024319999999987</v>
      </c>
      <c r="K7" s="20" t="s">
        <v>206</v>
      </c>
      <c r="L7" s="24"/>
      <c r="M7" s="10"/>
      <c r="N7" s="10"/>
      <c r="O7" s="10"/>
      <c r="P7" s="5"/>
      <c r="Q7" s="5"/>
      <c r="R7" s="4"/>
      <c r="S7" s="4"/>
      <c r="T7" s="25"/>
      <c r="U7" s="10" t="s">
        <v>40</v>
      </c>
      <c r="V7" s="20" t="s">
        <v>29</v>
      </c>
    </row>
    <row r="8" spans="1:25">
      <c r="A8" s="9" t="s">
        <v>209</v>
      </c>
      <c r="B8" s="9" t="s">
        <v>38</v>
      </c>
      <c r="C8" s="9" t="s">
        <v>208</v>
      </c>
      <c r="D8" s="18">
        <v>1.2</v>
      </c>
      <c r="E8" s="18">
        <v>1.8</v>
      </c>
      <c r="F8" s="18">
        <v>0.5</v>
      </c>
      <c r="G8" s="15">
        <v>0.51</v>
      </c>
      <c r="H8" s="9"/>
      <c r="I8" s="44">
        <v>5.8999999999999997E-2</v>
      </c>
      <c r="J8" s="15">
        <f>0.696*1.0492</f>
        <v>0.73024319999999987</v>
      </c>
      <c r="K8" s="21" t="s">
        <v>206</v>
      </c>
      <c r="L8" s="24"/>
      <c r="M8" s="10"/>
      <c r="N8" s="10"/>
      <c r="O8" s="10"/>
      <c r="P8" s="5"/>
      <c r="Q8" s="5"/>
      <c r="R8" s="4"/>
      <c r="S8" s="4"/>
      <c r="T8" s="25"/>
      <c r="U8" s="10" t="s">
        <v>40</v>
      </c>
      <c r="V8" s="20" t="s">
        <v>29</v>
      </c>
    </row>
    <row r="9" spans="1:25" s="2" customFormat="1" ht="20.100000000000001" customHeight="1"/>
    <row r="10" spans="1:25">
      <c r="E10" s="1"/>
      <c r="K10" s="1"/>
      <c r="L10" s="1"/>
      <c r="M10" s="1"/>
    </row>
    <row r="11" spans="1:25" s="2" customFormat="1" ht="30" customHeight="1"/>
    <row r="12" spans="1:25">
      <c r="E12" s="1"/>
      <c r="K12" s="1"/>
      <c r="L12" s="1"/>
      <c r="M12" s="1"/>
    </row>
    <row r="13" spans="1:25">
      <c r="E13" s="1"/>
      <c r="K13" s="1"/>
      <c r="L13" s="1"/>
      <c r="M13" s="1"/>
    </row>
    <row r="14" spans="1:25" ht="30" customHeight="1">
      <c r="E14" s="1"/>
      <c r="K14" s="1"/>
      <c r="L14" s="1"/>
      <c r="M14" s="1"/>
    </row>
    <row r="15" spans="1:25" s="2" customFormat="1" ht="30" customHeight="1">
      <c r="A15" s="1"/>
      <c r="B15" s="1"/>
    </row>
    <row r="16" spans="1:25" s="2" customFormat="1" ht="50.25" customHeight="1">
      <c r="A16" s="1"/>
      <c r="B16" s="1"/>
    </row>
    <row r="17" spans="1:13">
      <c r="E17" s="1"/>
      <c r="K17" s="1"/>
      <c r="L17" s="1"/>
      <c r="M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 s="13" customFormat="1">
      <c r="A22" s="1"/>
      <c r="B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>
      <c r="E33" s="1"/>
      <c r="K33" s="1"/>
      <c r="L33" s="1"/>
      <c r="M33" s="1"/>
    </row>
    <row r="34" spans="1:13">
      <c r="E34" s="1"/>
      <c r="K34" s="1"/>
      <c r="L34" s="1"/>
      <c r="M34" s="1"/>
    </row>
    <row r="35" spans="1:13" s="2" customFormat="1" ht="20.100000000000001" customHeight="1">
      <c r="A35" s="1"/>
      <c r="B35" s="1"/>
    </row>
    <row r="36" spans="1:13" s="2" customFormat="1" ht="20.100000000000001" customHeight="1">
      <c r="A36" s="1"/>
      <c r="B36" s="1"/>
    </row>
    <row r="37" spans="1:13">
      <c r="E37" s="1"/>
      <c r="K37" s="1"/>
      <c r="L37" s="1"/>
      <c r="M37" s="1"/>
    </row>
    <row r="38" spans="1:13">
      <c r="E38" s="1"/>
      <c r="K38" s="1"/>
      <c r="L38" s="1"/>
      <c r="M38" s="1"/>
    </row>
    <row r="39" spans="1:13" ht="30" customHeight="1">
      <c r="E39" s="1"/>
      <c r="K39" s="1"/>
      <c r="L39" s="1"/>
      <c r="M39" s="1"/>
    </row>
    <row r="40" spans="1:13" s="2" customFormat="1" ht="30" customHeight="1">
      <c r="A40" s="1"/>
      <c r="B40" s="1"/>
    </row>
    <row r="41" spans="1:13" s="2" customFormat="1" ht="50.25" customHeight="1">
      <c r="A41" s="1"/>
      <c r="B41" s="1"/>
    </row>
    <row r="42" spans="1:13">
      <c r="E42" s="1"/>
      <c r="K42" s="1"/>
      <c r="L42" s="1"/>
      <c r="M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 s="2" customFormat="1" ht="20.100000000000001" customHeight="1">
      <c r="A60" s="1"/>
      <c r="B60" s="1"/>
    </row>
    <row r="61" spans="1:13" s="2" customFormat="1" ht="20.100000000000001" customHeight="1">
      <c r="A61" s="1"/>
      <c r="B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</sheetData>
  <mergeCells count="4">
    <mergeCell ref="A1:T1"/>
    <mergeCell ref="A3:T3"/>
    <mergeCell ref="A4:K4"/>
    <mergeCell ref="L4:T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&amp;L&amp;1#&amp;"Calibri"&amp;8&amp;K000000General - All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8CF8E902F9F4F9C7C03BE77759FF8" ma:contentTypeVersion="8" ma:contentTypeDescription="Crée un document." ma:contentTypeScope="" ma:versionID="eff9a96f28b0288c7cfa099137adbfe7">
  <xsd:schema xmlns:xsd="http://www.w3.org/2001/XMLSchema" xmlns:xs="http://www.w3.org/2001/XMLSchema" xmlns:p="http://schemas.microsoft.com/office/2006/metadata/properties" xmlns:ns2="48ada59a-58c8-477d-8ca2-15206969b4c8" xmlns:ns3="26ef2cc5-5112-4cb3-ba79-6e3d70bfe03b" targetNamespace="http://schemas.microsoft.com/office/2006/metadata/properties" ma:root="true" ma:fieldsID="c5bdd128976bea871c7990476b787d70" ns2:_="" ns3:_="">
    <xsd:import namespace="48ada59a-58c8-477d-8ca2-15206969b4c8"/>
    <xsd:import namespace="26ef2cc5-5112-4cb3-ba79-6e3d70bfe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da59a-58c8-477d-8ca2-15206969b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f2cc5-5112-4cb3-ba79-6e3d70bfe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55240-E6F3-4FAD-8AAE-C6A0274CD9FE}"/>
</file>

<file path=customXml/itemProps2.xml><?xml version="1.0" encoding="utf-8"?>
<ds:datastoreItem xmlns:ds="http://schemas.openxmlformats.org/officeDocument/2006/customXml" ds:itemID="{C9692B92-84E8-47DE-8501-A69EEEC8231F}"/>
</file>

<file path=customXml/itemProps3.xml><?xml version="1.0" encoding="utf-8"?>
<ds:datastoreItem xmlns:ds="http://schemas.openxmlformats.org/officeDocument/2006/customXml" ds:itemID="{56E066AF-ACAB-489C-B620-534AADFC1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VELUX A/S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Lemmens;MVA.V-B</dc:creator>
  <cp:keywords/>
  <dc:description/>
  <cp:lastModifiedBy>Renaud Collignon</cp:lastModifiedBy>
  <cp:revision/>
  <dcterms:created xsi:type="dcterms:W3CDTF">2010-06-21T06:53:10Z</dcterms:created>
  <dcterms:modified xsi:type="dcterms:W3CDTF">2021-12-01T08:32:13Z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0x01010040C8CF8E902F9F4F9C7C03BE77759FF8</vt:lpwstr>
  </property>
  <property fmtid="{D5CDD505-2E9C-101B-9397-08002B2CF9AE}" pid="3" name="Order">
    <vt:r8>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MSIP_Label_9946ee7a-fc9f-4d27-b527-13ba9db159aa_Enabled">
    <vt:lpwstr>True</vt:lpwstr>
  </property>
  <property fmtid="{D5CDD505-2E9C-101B-9397-08002B2CF9AE}" pid="8" name="MSIP_Label_9946ee7a-fc9f-4d27-b527-13ba9db159aa_SiteId">
    <vt:lpwstr>9a3f3f0f-95b6-4766-93f1-6bd07de19cea</vt:lpwstr>
  </property>
  <property fmtid="{D5CDD505-2E9C-101B-9397-08002B2CF9AE}" pid="9" name="MSIP_Label_9946ee7a-fc9f-4d27-b527-13ba9db159aa_Owner">
    <vt:lpwstr>Casper.villumsen@VELUX.com</vt:lpwstr>
  </property>
  <property fmtid="{D5CDD505-2E9C-101B-9397-08002B2CF9AE}" pid="10" name="MSIP_Label_9946ee7a-fc9f-4d27-b527-13ba9db159aa_SetDate">
    <vt:lpwstr>2020-10-28T07:54:37.8015172Z</vt:lpwstr>
  </property>
  <property fmtid="{D5CDD505-2E9C-101B-9397-08002B2CF9AE}" pid="11" name="MSIP_Label_9946ee7a-fc9f-4d27-b527-13ba9db159aa_Name">
    <vt:lpwstr>General</vt:lpwstr>
  </property>
  <property fmtid="{D5CDD505-2E9C-101B-9397-08002B2CF9AE}" pid="12" name="MSIP_Label_9946ee7a-fc9f-4d27-b527-13ba9db159aa_Application">
    <vt:lpwstr>Microsoft Azure Information Protection</vt:lpwstr>
  </property>
  <property fmtid="{D5CDD505-2E9C-101B-9397-08002B2CF9AE}" pid="13" name="MSIP_Label_9946ee7a-fc9f-4d27-b527-13ba9db159aa_Extended_MSFT_Method">
    <vt:lpwstr>Automatic</vt:lpwstr>
  </property>
  <property fmtid="{D5CDD505-2E9C-101B-9397-08002B2CF9AE}" pid="14" name="Sensitivity">
    <vt:lpwstr>General</vt:lpwstr>
  </property>
</Properties>
</file>